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c550e1fa23bed2fc/Documents/Little As/Graded Races/"/>
    </mc:Choice>
  </mc:AlternateContent>
  <xr:revisionPtr revIDLastSave="359" documentId="8_{2334435F-24A7-4B82-837C-E34AFBEA8078}" xr6:coauthVersionLast="47" xr6:coauthVersionMax="47" xr10:uidLastSave="{8FAB77A7-BE10-4985-8A84-64812E9C0E59}"/>
  <bookViews>
    <workbookView xWindow="-96" yWindow="0" windowWidth="23232" windowHeight="18576" xr2:uid="{00000000-000D-0000-FFFF-FFFF00000000}"/>
  </bookViews>
  <sheets>
    <sheet name="Seniors-Girls" sheetId="11" r:id="rId1"/>
    <sheet name="Seniors-Boys" sheetId="10" r:id="rId2"/>
    <sheet name="Seniors-All" sheetId="1" r:id="rId3"/>
    <sheet name="12" sheetId="9" r:id="rId4"/>
    <sheet name="11" sheetId="8" r:id="rId5"/>
    <sheet name="10" sheetId="7" r:id="rId6"/>
    <sheet name="9" sheetId="6" r:id="rId7"/>
    <sheet name="8" sheetId="5" r:id="rId8"/>
    <sheet name="7" sheetId="4" r:id="rId9"/>
    <sheet name="6" sheetId="3" r:id="rId10"/>
  </sheets>
  <definedNames>
    <definedName name="_xlnm._FilterDatabase" localSheetId="5" hidden="1">'10'!$A$1:$F$1</definedName>
    <definedName name="_xlnm._FilterDatabase" localSheetId="4" hidden="1">'11'!$A$1:$F$1</definedName>
    <definedName name="_xlnm._FilterDatabase" localSheetId="3" hidden="1">'12'!$A$1:$F$1</definedName>
    <definedName name="_xlnm._FilterDatabase" localSheetId="9" hidden="1">'6'!$A$1:$F$1</definedName>
    <definedName name="_xlnm._FilterDatabase" localSheetId="8" hidden="1">'7'!$A$1:$F$1</definedName>
    <definedName name="_xlnm._FilterDatabase" localSheetId="7" hidden="1">'8'!$A$1:$F$1</definedName>
    <definedName name="_xlnm._FilterDatabase" localSheetId="6" hidden="1">'9'!$A$1:$F$1</definedName>
    <definedName name="_xlnm._FilterDatabase" localSheetId="2" hidden="1">'Seniors-All'!$A$1:$F$1</definedName>
    <definedName name="_xlnm._FilterDatabase" localSheetId="1" hidden="1">'Seniors-Boys'!$A$1:$F$1</definedName>
    <definedName name="_xlnm._FilterDatabase" localSheetId="0" hidden="1">'Seniors-Girls'!$A$1:$F$1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  <c r="E45" i="1"/>
  <c r="E46" i="1"/>
  <c r="E47" i="1"/>
  <c r="E48" i="1"/>
  <c r="E49" i="1"/>
  <c r="E50" i="1"/>
  <c r="E51" i="1"/>
  <c r="E52" i="1"/>
  <c r="E53" i="1"/>
  <c r="E54" i="1"/>
  <c r="E55" i="1"/>
  <c r="F55" i="1" s="1"/>
  <c r="E56" i="1"/>
  <c r="F56" i="1" s="1"/>
  <c r="F44" i="1"/>
  <c r="F45" i="1"/>
  <c r="F46" i="1"/>
  <c r="F47" i="1"/>
  <c r="F48" i="1"/>
  <c r="F49" i="1"/>
  <c r="F50" i="1"/>
  <c r="F51" i="1"/>
  <c r="F52" i="1"/>
  <c r="F53" i="1"/>
  <c r="F54" i="1"/>
  <c r="E27" i="7"/>
  <c r="F27" i="7" s="1"/>
  <c r="E28" i="7"/>
  <c r="E29" i="7"/>
  <c r="E30" i="7"/>
  <c r="E31" i="7"/>
  <c r="E32" i="7"/>
  <c r="F28" i="7"/>
  <c r="F29" i="7"/>
  <c r="F30" i="7"/>
  <c r="F31" i="7"/>
  <c r="F32" i="7"/>
  <c r="E20" i="4"/>
  <c r="F20" i="4" s="1"/>
  <c r="E21" i="4"/>
  <c r="E22" i="4"/>
  <c r="E23" i="4"/>
  <c r="F21" i="4"/>
  <c r="F22" i="4"/>
  <c r="F23" i="4"/>
  <c r="E2" i="11"/>
  <c r="F2" i="11" s="1"/>
  <c r="E27" i="11"/>
  <c r="F27" i="11" s="1"/>
  <c r="E26" i="11"/>
  <c r="F26" i="11" s="1"/>
  <c r="E25" i="11"/>
  <c r="F25" i="11" s="1"/>
  <c r="E24" i="11"/>
  <c r="F24" i="11" s="1"/>
  <c r="E23" i="11"/>
  <c r="F23" i="11" s="1"/>
  <c r="E22" i="11"/>
  <c r="F22" i="11" s="1"/>
  <c r="E21" i="11"/>
  <c r="F21" i="11" s="1"/>
  <c r="E20" i="11"/>
  <c r="F20" i="11" s="1"/>
  <c r="E19" i="11"/>
  <c r="F19" i="11" s="1"/>
  <c r="E18" i="11"/>
  <c r="F18" i="11" s="1"/>
  <c r="E17" i="11"/>
  <c r="F17" i="11" s="1"/>
  <c r="E16" i="11"/>
  <c r="F16" i="11" s="1"/>
  <c r="E15" i="11"/>
  <c r="F15" i="11" s="1"/>
  <c r="E14" i="11"/>
  <c r="F14" i="11" s="1"/>
  <c r="E13" i="11"/>
  <c r="F13" i="11" s="1"/>
  <c r="E12" i="11"/>
  <c r="F12" i="11" s="1"/>
  <c r="E11" i="11"/>
  <c r="F11" i="11" s="1"/>
  <c r="E10" i="11"/>
  <c r="F10" i="11" s="1"/>
  <c r="E9" i="11"/>
  <c r="F9" i="11" s="1"/>
  <c r="E8" i="11"/>
  <c r="F8" i="11" s="1"/>
  <c r="E7" i="11"/>
  <c r="F7" i="11" s="1"/>
  <c r="E6" i="11"/>
  <c r="F6" i="11" s="1"/>
  <c r="E5" i="11"/>
  <c r="F5" i="11" s="1"/>
  <c r="E4" i="11"/>
  <c r="F4" i="11" s="1"/>
  <c r="E3" i="11"/>
  <c r="F3" i="11" s="1"/>
  <c r="E30" i="10"/>
  <c r="F30" i="10" s="1"/>
  <c r="E29" i="10"/>
  <c r="F29" i="10" s="1"/>
  <c r="E28" i="10"/>
  <c r="F28" i="10" s="1"/>
  <c r="E27" i="10"/>
  <c r="F27" i="10" s="1"/>
  <c r="E26" i="10"/>
  <c r="F26" i="10" s="1"/>
  <c r="E25" i="10"/>
  <c r="F25" i="10" s="1"/>
  <c r="E24" i="10"/>
  <c r="F24" i="10" s="1"/>
  <c r="E23" i="10"/>
  <c r="F23" i="10" s="1"/>
  <c r="E22" i="10"/>
  <c r="F22" i="10" s="1"/>
  <c r="E21" i="10"/>
  <c r="F21" i="10" s="1"/>
  <c r="E20" i="10"/>
  <c r="F20" i="10" s="1"/>
  <c r="E19" i="10"/>
  <c r="F19" i="10" s="1"/>
  <c r="E18" i="10"/>
  <c r="F18" i="10" s="1"/>
  <c r="E17" i="10"/>
  <c r="F17" i="10" s="1"/>
  <c r="E16" i="10"/>
  <c r="F16" i="10" s="1"/>
  <c r="E15" i="10"/>
  <c r="F15" i="10" s="1"/>
  <c r="E14" i="10"/>
  <c r="F14" i="10" s="1"/>
  <c r="E13" i="10"/>
  <c r="F13" i="10" s="1"/>
  <c r="E12" i="10"/>
  <c r="F12" i="10" s="1"/>
  <c r="E11" i="10"/>
  <c r="F11" i="10" s="1"/>
  <c r="E10" i="10"/>
  <c r="F10" i="10" s="1"/>
  <c r="E9" i="10"/>
  <c r="F9" i="10" s="1"/>
  <c r="E8" i="10"/>
  <c r="F8" i="10" s="1"/>
  <c r="E7" i="10"/>
  <c r="F7" i="10" s="1"/>
  <c r="E6" i="10"/>
  <c r="F6" i="10" s="1"/>
  <c r="E5" i="10"/>
  <c r="F5" i="10" s="1"/>
  <c r="E4" i="10"/>
  <c r="F4" i="10" s="1"/>
  <c r="E3" i="10"/>
  <c r="F3" i="10" s="1"/>
  <c r="E2" i="10"/>
  <c r="F2" i="10" s="1"/>
  <c r="E38" i="1"/>
  <c r="F38" i="1" s="1"/>
  <c r="E39" i="1"/>
  <c r="E40" i="1"/>
  <c r="E41" i="1"/>
  <c r="F41" i="1" s="1"/>
  <c r="E42" i="1"/>
  <c r="E43" i="1"/>
  <c r="F39" i="1"/>
  <c r="F40" i="1"/>
  <c r="F42" i="1"/>
  <c r="F43" i="1"/>
  <c r="E25" i="7"/>
  <c r="F25" i="7" s="1"/>
  <c r="E26" i="7"/>
  <c r="F26" i="7" s="1"/>
  <c r="E24" i="7"/>
  <c r="F24" i="7" s="1"/>
  <c r="E23" i="7"/>
  <c r="F23" i="7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2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F13" i="9" l="1"/>
  <c r="F24" i="9"/>
  <c r="E17" i="5"/>
  <c r="F17" i="5" s="1"/>
  <c r="E21" i="5"/>
  <c r="F21" i="5" s="1"/>
  <c r="E22" i="5"/>
  <c r="F22" i="5" s="1"/>
  <c r="E24" i="5"/>
  <c r="F24" i="5" s="1"/>
  <c r="E7" i="5"/>
  <c r="F7" i="5" s="1"/>
  <c r="E13" i="5"/>
  <c r="F13" i="5" s="1"/>
  <c r="E14" i="5"/>
  <c r="F14" i="5" s="1"/>
  <c r="E6" i="5"/>
  <c r="F6" i="5" s="1"/>
  <c r="E8" i="1" l="1"/>
  <c r="F8" i="1" s="1"/>
  <c r="E4" i="1"/>
  <c r="F4" i="1" s="1"/>
  <c r="E12" i="1"/>
  <c r="F12" i="1" s="1"/>
  <c r="E18" i="1"/>
  <c r="F18" i="1" s="1"/>
  <c r="E29" i="1"/>
  <c r="F29" i="1" s="1"/>
  <c r="E22" i="1"/>
  <c r="F22" i="1" s="1"/>
  <c r="E10" i="1"/>
  <c r="F10" i="1" s="1"/>
  <c r="E23" i="1"/>
  <c r="F23" i="1" s="1"/>
  <c r="E19" i="1"/>
  <c r="F19" i="1" s="1"/>
  <c r="E21" i="1"/>
  <c r="F21" i="1" s="1"/>
  <c r="E26" i="1"/>
  <c r="F26" i="1" s="1"/>
  <c r="E24" i="1"/>
  <c r="F24" i="1" s="1"/>
  <c r="E7" i="1"/>
  <c r="F7" i="1" s="1"/>
  <c r="E3" i="1"/>
  <c r="F3" i="1" s="1"/>
  <c r="E17" i="1"/>
  <c r="F17" i="1" s="1"/>
  <c r="E9" i="1"/>
  <c r="F9" i="1" s="1"/>
  <c r="E5" i="1"/>
  <c r="F5" i="1" s="1"/>
  <c r="E11" i="1"/>
  <c r="F11" i="1" s="1"/>
  <c r="E14" i="1"/>
  <c r="F14" i="1" s="1"/>
  <c r="E20" i="1"/>
  <c r="F20" i="1" s="1"/>
  <c r="E25" i="1"/>
  <c r="F25" i="1" s="1"/>
  <c r="E28" i="1"/>
  <c r="F28" i="1" s="1"/>
  <c r="E2" i="1"/>
  <c r="F2" i="1" s="1"/>
  <c r="E16" i="1"/>
  <c r="F16" i="1" s="1"/>
  <c r="E13" i="1"/>
  <c r="F13" i="1" s="1"/>
  <c r="E6" i="1"/>
  <c r="F6" i="1" s="1"/>
  <c r="E27" i="1"/>
  <c r="F27" i="1" s="1"/>
  <c r="E15" i="1"/>
  <c r="F15" i="1" s="1"/>
  <c r="F17" i="9"/>
  <c r="F20" i="9"/>
  <c r="F14" i="9"/>
  <c r="F15" i="9"/>
  <c r="F6" i="9"/>
  <c r="F19" i="9"/>
  <c r="F2" i="9"/>
  <c r="F4" i="9"/>
  <c r="F9" i="9"/>
  <c r="F21" i="9"/>
  <c r="F3" i="9"/>
  <c r="F23" i="9"/>
  <c r="F11" i="9"/>
  <c r="F16" i="9"/>
  <c r="F25" i="9"/>
  <c r="F26" i="9"/>
  <c r="F18" i="9"/>
  <c r="F8" i="9"/>
  <c r="F22" i="9"/>
  <c r="F7" i="9"/>
  <c r="F10" i="9"/>
  <c r="F12" i="9"/>
  <c r="F5" i="9"/>
  <c r="E20" i="8"/>
  <c r="F20" i="8" s="1"/>
  <c r="E7" i="8"/>
  <c r="F7" i="8" s="1"/>
  <c r="E23" i="8"/>
  <c r="F23" i="8" s="1"/>
  <c r="E11" i="8"/>
  <c r="F11" i="8" s="1"/>
  <c r="E8" i="8"/>
  <c r="F8" i="8" s="1"/>
  <c r="E12" i="8"/>
  <c r="F12" i="8" s="1"/>
  <c r="E17" i="8"/>
  <c r="F17" i="8" s="1"/>
  <c r="E15" i="8"/>
  <c r="F15" i="8" s="1"/>
  <c r="E25" i="8"/>
  <c r="F25" i="8" s="1"/>
  <c r="E3" i="8"/>
  <c r="F3" i="8" s="1"/>
  <c r="E24" i="8"/>
  <c r="F24" i="8" s="1"/>
  <c r="E6" i="8"/>
  <c r="F6" i="8" s="1"/>
  <c r="E9" i="8"/>
  <c r="F9" i="8" s="1"/>
  <c r="E14" i="8"/>
  <c r="F14" i="8" s="1"/>
  <c r="E19" i="8"/>
  <c r="F19" i="8" s="1"/>
  <c r="E2" i="8"/>
  <c r="F2" i="8" s="1"/>
  <c r="E22" i="8"/>
  <c r="F22" i="8" s="1"/>
  <c r="E26" i="8"/>
  <c r="F26" i="8" s="1"/>
  <c r="E18" i="8"/>
  <c r="F18" i="8" s="1"/>
  <c r="E5" i="8"/>
  <c r="F5" i="8" s="1"/>
  <c r="E21" i="8"/>
  <c r="F21" i="8" s="1"/>
  <c r="E13" i="8"/>
  <c r="F13" i="8" s="1"/>
  <c r="E10" i="8"/>
  <c r="F10" i="8" s="1"/>
  <c r="E4" i="8"/>
  <c r="F4" i="8" s="1"/>
  <c r="E16" i="8"/>
  <c r="F16" i="8" s="1"/>
  <c r="E12" i="7"/>
  <c r="F12" i="7" s="1"/>
  <c r="E3" i="7"/>
  <c r="F3" i="7" s="1"/>
  <c r="E6" i="7"/>
  <c r="F6" i="7" s="1"/>
  <c r="E18" i="7"/>
  <c r="F18" i="7" s="1"/>
  <c r="E11" i="7"/>
  <c r="F11" i="7" s="1"/>
  <c r="E15" i="7"/>
  <c r="F15" i="7" s="1"/>
  <c r="E2" i="7"/>
  <c r="F2" i="7" s="1"/>
  <c r="E4" i="7"/>
  <c r="F4" i="7" s="1"/>
  <c r="E9" i="7"/>
  <c r="F9" i="7" s="1"/>
  <c r="E8" i="7"/>
  <c r="F8" i="7" s="1"/>
  <c r="E5" i="7"/>
  <c r="F5" i="7" s="1"/>
  <c r="E17" i="7"/>
  <c r="F17" i="7" s="1"/>
  <c r="E13" i="7"/>
  <c r="F13" i="7" s="1"/>
  <c r="E14" i="7"/>
  <c r="F14" i="7" s="1"/>
  <c r="E19" i="7"/>
  <c r="F19" i="7" s="1"/>
  <c r="E20" i="7"/>
  <c r="F20" i="7" s="1"/>
  <c r="E10" i="7"/>
  <c r="F10" i="7" s="1"/>
  <c r="E22" i="7"/>
  <c r="F22" i="7" s="1"/>
  <c r="E16" i="7"/>
  <c r="F16" i="7" s="1"/>
  <c r="E21" i="7"/>
  <c r="F21" i="7" s="1"/>
  <c r="E7" i="7"/>
  <c r="F7" i="7" s="1"/>
  <c r="E12" i="6"/>
  <c r="F12" i="6" s="1"/>
  <c r="E2" i="6"/>
  <c r="F2" i="6" s="1"/>
  <c r="E26" i="6"/>
  <c r="F26" i="6" s="1"/>
  <c r="E28" i="6"/>
  <c r="F28" i="6" s="1"/>
  <c r="E6" i="6"/>
  <c r="F6" i="6" s="1"/>
  <c r="E13" i="6"/>
  <c r="F13" i="6" s="1"/>
  <c r="E29" i="6"/>
  <c r="F29" i="6" s="1"/>
  <c r="E4" i="6"/>
  <c r="F4" i="6" s="1"/>
  <c r="E31" i="6"/>
  <c r="F31" i="6" s="1"/>
  <c r="E7" i="6"/>
  <c r="F7" i="6" s="1"/>
  <c r="E17" i="6"/>
  <c r="F17" i="6" s="1"/>
  <c r="E5" i="6"/>
  <c r="F5" i="6" s="1"/>
  <c r="E14" i="6"/>
  <c r="F14" i="6" s="1"/>
  <c r="E20" i="6"/>
  <c r="F20" i="6" s="1"/>
  <c r="E10" i="6"/>
  <c r="F10" i="6" s="1"/>
  <c r="E8" i="6"/>
  <c r="F8" i="6" s="1"/>
  <c r="E21" i="6"/>
  <c r="F21" i="6" s="1"/>
  <c r="E24" i="6"/>
  <c r="F24" i="6" s="1"/>
  <c r="E3" i="6"/>
  <c r="F3" i="6" s="1"/>
  <c r="E25" i="6"/>
  <c r="F25" i="6" s="1"/>
  <c r="E11" i="6"/>
  <c r="F11" i="6" s="1"/>
  <c r="E9" i="6"/>
  <c r="F9" i="6" s="1"/>
  <c r="E18" i="6"/>
  <c r="F18" i="6" s="1"/>
  <c r="E23" i="6"/>
  <c r="F23" i="6" s="1"/>
  <c r="E15" i="6"/>
  <c r="F15" i="6" s="1"/>
  <c r="E19" i="6"/>
  <c r="F19" i="6" s="1"/>
  <c r="E27" i="6"/>
  <c r="F27" i="6" s="1"/>
  <c r="E22" i="6"/>
  <c r="F22" i="6" s="1"/>
  <c r="E16" i="6"/>
  <c r="F16" i="6" s="1"/>
  <c r="E30" i="6"/>
  <c r="F30" i="6" s="1"/>
  <c r="E9" i="5"/>
  <c r="F9" i="5" s="1"/>
  <c r="E10" i="5"/>
  <c r="F10" i="5" s="1"/>
  <c r="E12" i="5"/>
  <c r="F12" i="5" s="1"/>
  <c r="E18" i="5"/>
  <c r="F18" i="5" s="1"/>
  <c r="E2" i="5"/>
  <c r="F2" i="5" s="1"/>
  <c r="E8" i="5"/>
  <c r="F8" i="5" s="1"/>
  <c r="E4" i="5"/>
  <c r="F4" i="5" s="1"/>
  <c r="E20" i="5"/>
  <c r="F20" i="5" s="1"/>
  <c r="E16" i="5"/>
  <c r="F16" i="5" s="1"/>
  <c r="E11" i="5"/>
  <c r="F11" i="5" s="1"/>
  <c r="E5" i="5"/>
  <c r="F5" i="5" s="1"/>
  <c r="E19" i="5"/>
  <c r="F19" i="5" s="1"/>
  <c r="E3" i="5"/>
  <c r="F3" i="5" s="1"/>
  <c r="E23" i="5"/>
  <c r="F23" i="5" s="1"/>
  <c r="E15" i="5"/>
  <c r="F15" i="5" s="1"/>
  <c r="E17" i="4"/>
  <c r="F17" i="4" s="1"/>
  <c r="E5" i="4"/>
  <c r="F5" i="4" s="1"/>
  <c r="E12" i="4"/>
  <c r="F12" i="4" s="1"/>
  <c r="E15" i="4"/>
  <c r="F15" i="4" s="1"/>
  <c r="E13" i="4"/>
  <c r="F13" i="4" s="1"/>
  <c r="E6" i="4"/>
  <c r="F6" i="4" s="1"/>
  <c r="E9" i="4"/>
  <c r="F9" i="4" s="1"/>
  <c r="E10" i="4"/>
  <c r="F10" i="4" s="1"/>
  <c r="E7" i="4"/>
  <c r="F7" i="4" s="1"/>
  <c r="E16" i="4"/>
  <c r="F16" i="4" s="1"/>
  <c r="E3" i="4"/>
  <c r="F3" i="4" s="1"/>
  <c r="E2" i="4"/>
  <c r="F2" i="4" s="1"/>
  <c r="E19" i="4"/>
  <c r="F19" i="4" s="1"/>
  <c r="E8" i="4"/>
  <c r="F8" i="4" s="1"/>
  <c r="E11" i="4"/>
  <c r="F11" i="4" s="1"/>
  <c r="E14" i="4"/>
  <c r="F14" i="4" s="1"/>
  <c r="E18" i="4"/>
  <c r="F18" i="4" s="1"/>
  <c r="E4" i="4"/>
  <c r="F4" i="4" s="1"/>
  <c r="E4" i="3"/>
  <c r="F4" i="3" s="1"/>
  <c r="E7" i="3"/>
  <c r="F7" i="3" s="1"/>
  <c r="E3" i="3"/>
  <c r="F3" i="3" s="1"/>
  <c r="E9" i="3"/>
  <c r="F9" i="3" s="1"/>
  <c r="E10" i="3"/>
  <c r="F10" i="3" s="1"/>
  <c r="E6" i="3"/>
  <c r="F6" i="3" s="1"/>
  <c r="E2" i="3"/>
  <c r="F2" i="3" s="1"/>
  <c r="E8" i="3"/>
  <c r="F8" i="3" s="1"/>
  <c r="E5" i="3"/>
  <c r="F5" i="3" s="1"/>
</calcChain>
</file>

<file path=xl/sharedStrings.xml><?xml version="1.0" encoding="utf-8"?>
<sst xmlns="http://schemas.openxmlformats.org/spreadsheetml/2006/main" count="610" uniqueCount="228">
  <si>
    <t>Age</t>
  </si>
  <si>
    <t>Gender</t>
  </si>
  <si>
    <t>PB</t>
  </si>
  <si>
    <t>Name</t>
  </si>
  <si>
    <t>B</t>
  </si>
  <si>
    <t>G</t>
  </si>
  <si>
    <t>M/Sec</t>
  </si>
  <si>
    <t>Handicap</t>
  </si>
  <si>
    <t>Oscar Tindale</t>
  </si>
  <si>
    <t>Leo Camino</t>
  </si>
  <si>
    <t>Ryan Ghazizadeh</t>
  </si>
  <si>
    <t>Luca Donovan</t>
  </si>
  <si>
    <t>Luka Buckingham</t>
  </si>
  <si>
    <t>Jude Burton</t>
  </si>
  <si>
    <t>Luciano Farinella</t>
  </si>
  <si>
    <t>Aidan Slevin</t>
  </si>
  <si>
    <t>Lana Jovanovic</t>
  </si>
  <si>
    <t>Ciaran Roux</t>
  </si>
  <si>
    <t>Gabriel Gomez</t>
  </si>
  <si>
    <t>Finn Moloney</t>
  </si>
  <si>
    <t>Frederick Prince</t>
  </si>
  <si>
    <t>JAMES ILLIDGE</t>
  </si>
  <si>
    <t>ALEX GIATSIOS</t>
  </si>
  <si>
    <t>Josh Abkin</t>
  </si>
  <si>
    <t>Cian Slevin</t>
  </si>
  <si>
    <t>Tyler Cohen</t>
  </si>
  <si>
    <t>Harrison MCFARLANE</t>
  </si>
  <si>
    <t>Emmanuel King</t>
  </si>
  <si>
    <t>Jesse Kavnat</t>
  </si>
  <si>
    <t>Ashton Karney</t>
  </si>
  <si>
    <t>Nashua Hook</t>
  </si>
  <si>
    <t>Ryan Wynne</t>
  </si>
  <si>
    <t>Oscar Sundin</t>
  </si>
  <si>
    <t>Jake Silver</t>
  </si>
  <si>
    <t>EVA DONOVAN</t>
  </si>
  <si>
    <t>Ella Walker</t>
  </si>
  <si>
    <t>Hannah Slaven</t>
  </si>
  <si>
    <t>Paige Griffiths</t>
  </si>
  <si>
    <t>Lavinia Burges</t>
  </si>
  <si>
    <t>Leo Meyerson</t>
  </si>
  <si>
    <t>Oliver Roberts</t>
  </si>
  <si>
    <t>Zac Girgis</t>
  </si>
  <si>
    <t>Alexander King</t>
  </si>
  <si>
    <t>Sebastian Wickramasinghe</t>
  </si>
  <si>
    <t>Jacob Jenner</t>
  </si>
  <si>
    <t>Leonard McCarthy</t>
  </si>
  <si>
    <t>Jaxson Ruby-Heath</t>
  </si>
  <si>
    <t>Hugo Brown</t>
  </si>
  <si>
    <t>Remy Le Merle</t>
  </si>
  <si>
    <t>Reev Kelly</t>
  </si>
  <si>
    <t>Hugh Kennelly</t>
  </si>
  <si>
    <t>Christian Calabro</t>
  </si>
  <si>
    <t>Helena Carey</t>
  </si>
  <si>
    <t>JESSICA SHELLEY</t>
  </si>
  <si>
    <t>ALLEGRA ALDRIDGE</t>
  </si>
  <si>
    <t>Inessa Peakall</t>
  </si>
  <si>
    <t>Cleo Colman</t>
  </si>
  <si>
    <t>Sienna Burton</t>
  </si>
  <si>
    <t>Lucia Weisner</t>
  </si>
  <si>
    <t>Amelia Korda</t>
  </si>
  <si>
    <t>Cleo Tindale</t>
  </si>
  <si>
    <t>Apolline Ward</t>
  </si>
  <si>
    <t>Emmanuel Spyrou</t>
  </si>
  <si>
    <t>Lorenzo Farinella</t>
  </si>
  <si>
    <t>Alby Milston</t>
  </si>
  <si>
    <t>Vivaan Singh Raghuvanshi</t>
  </si>
  <si>
    <t>Jack Walker</t>
  </si>
  <si>
    <t>Louis Remond</t>
  </si>
  <si>
    <t>Hudson Harford</t>
  </si>
  <si>
    <t>Diego Covarrubias</t>
  </si>
  <si>
    <t>Jordan Shi</t>
  </si>
  <si>
    <t>JAMES RYDER</t>
  </si>
  <si>
    <t>Percival Dravitzki Spring</t>
  </si>
  <si>
    <t>Jake Kennelly</t>
  </si>
  <si>
    <t>Archie Freiman</t>
  </si>
  <si>
    <t>Jordy Ayshford</t>
  </si>
  <si>
    <t>Luca Dowling Carrillo</t>
  </si>
  <si>
    <t>Gaurav Singh Parmar</t>
  </si>
  <si>
    <t>Jack Horiatopoulos</t>
  </si>
  <si>
    <t>Marko Masina</t>
  </si>
  <si>
    <t>Olivia Cameron</t>
  </si>
  <si>
    <t>Marlowe Cameron</t>
  </si>
  <si>
    <t>Grace Slevin</t>
  </si>
  <si>
    <t>Svea Jakovovic</t>
  </si>
  <si>
    <t>Jordan Serman-Segar</t>
  </si>
  <si>
    <t>Lana Hook</t>
  </si>
  <si>
    <t>Zoe Slater</t>
  </si>
  <si>
    <t>Scarlett Reichel</t>
  </si>
  <si>
    <t>Emily Jubb</t>
  </si>
  <si>
    <t>Nina Blennerhassett</t>
  </si>
  <si>
    <t>Yutong Xie</t>
  </si>
  <si>
    <t>Frances ONeill</t>
  </si>
  <si>
    <t>Luke Carey</t>
  </si>
  <si>
    <t>NEPHI SADLER</t>
  </si>
  <si>
    <t>JACKSON GLENN</t>
  </si>
  <si>
    <t>Gabriel Monteiro</t>
  </si>
  <si>
    <t>Phoenix Monteiro</t>
  </si>
  <si>
    <t>Alexander Goetz</t>
  </si>
  <si>
    <t>Benjamin Schiller</t>
  </si>
  <si>
    <t>Andrew Rushworth</t>
  </si>
  <si>
    <t>Matias Shapilsky</t>
  </si>
  <si>
    <t>Archie Mayer Weston</t>
  </si>
  <si>
    <t>Oisin Martin</t>
  </si>
  <si>
    <t>CURTIS ROUX</t>
  </si>
  <si>
    <t>Harry Mousley</t>
  </si>
  <si>
    <t>Teddy Scales-Doube</t>
  </si>
  <si>
    <t>Arthur Dravitzki Spring</t>
  </si>
  <si>
    <t>Hugo Loveday</t>
  </si>
  <si>
    <t>BILLIE MOSES</t>
  </si>
  <si>
    <t>Lisa Vereker</t>
  </si>
  <si>
    <t>Ida Goldwaser</t>
  </si>
  <si>
    <t>Alia Armstrong</t>
  </si>
  <si>
    <t>Elise Slaven</t>
  </si>
  <si>
    <t>Aislinn Slevin</t>
  </si>
  <si>
    <t>Phillippa Wynne</t>
  </si>
  <si>
    <t>Ruth Witt</t>
  </si>
  <si>
    <t>FRANCESCA MCFARLANE</t>
  </si>
  <si>
    <t>Ophelia Korb</t>
  </si>
  <si>
    <t>Nessa Ghazizadeh</t>
  </si>
  <si>
    <t>Livia Negrine</t>
  </si>
  <si>
    <t>Greta Kramer</t>
  </si>
  <si>
    <t>April Clarke</t>
  </si>
  <si>
    <t>Olive Shaw</t>
  </si>
  <si>
    <t>Paul Spyrou</t>
  </si>
  <si>
    <t>Roman Ly</t>
  </si>
  <si>
    <t>VAUGHN MITCHELL</t>
  </si>
  <si>
    <t>Liam Moloney</t>
  </si>
  <si>
    <t>Xavier Wickramasinghe</t>
  </si>
  <si>
    <t>Reece Reichel</t>
  </si>
  <si>
    <t>Archie Ghose</t>
  </si>
  <si>
    <t>Lucian Davis Mosquera</t>
  </si>
  <si>
    <t>Darcy Nguyen</t>
  </si>
  <si>
    <t>Sam Brown</t>
  </si>
  <si>
    <t>Yoris Kruithof</t>
  </si>
  <si>
    <t>Maurice Le Merle</t>
  </si>
  <si>
    <t>Dominic Ward</t>
  </si>
  <si>
    <t>Frida Leigh-Young</t>
  </si>
  <si>
    <t>Margaret Kennelly</t>
  </si>
  <si>
    <t>CHELSEA JOSEPH</t>
  </si>
  <si>
    <t>Charli Harford</t>
  </si>
  <si>
    <t>HANNAH DONOVAN</t>
  </si>
  <si>
    <t>Olive Regtop</t>
  </si>
  <si>
    <t>Emma Horiatopoulos</t>
  </si>
  <si>
    <t>Sia Griffiths</t>
  </si>
  <si>
    <t>Xanthe Comninos</t>
  </si>
  <si>
    <t>Rosalie Girgis</t>
  </si>
  <si>
    <t>ELLA FISCHER</t>
  </si>
  <si>
    <t>Sarah Blennerhassett</t>
  </si>
  <si>
    <t>IZZY IZAAC FARHY</t>
  </si>
  <si>
    <t>Danny Abkin</t>
  </si>
  <si>
    <t>Luca Candaten</t>
  </si>
  <si>
    <t>WILLIAM KEHOE</t>
  </si>
  <si>
    <t>Asher Lavigne</t>
  </si>
  <si>
    <t>Marley Baghdadi</t>
  </si>
  <si>
    <t>Max Meyerson</t>
  </si>
  <si>
    <t>Leo Fardoulis</t>
  </si>
  <si>
    <t>Anil Rink</t>
  </si>
  <si>
    <t>Albert O&amp;#39;Neill</t>
  </si>
  <si>
    <t>Tyler Segal</t>
  </si>
  <si>
    <t>Jacob Goetz</t>
  </si>
  <si>
    <t>Antony Candaten</t>
  </si>
  <si>
    <t>Dean Abkin</t>
  </si>
  <si>
    <t>Jake Kavnat</t>
  </si>
  <si>
    <t>Xanthea Evangelista</t>
  </si>
  <si>
    <t>SHANTI INDER</t>
  </si>
  <si>
    <t>Jasmin Davey</t>
  </si>
  <si>
    <t>NATALIA GIATSIOS</t>
  </si>
  <si>
    <t>ISABELLA SHELLEY</t>
  </si>
  <si>
    <t>Eva Martin</t>
  </si>
  <si>
    <t>Luna Aviv</t>
  </si>
  <si>
    <t>Annika Clarke</t>
  </si>
  <si>
    <t>Ava Cameron</t>
  </si>
  <si>
    <t>Poppy Shaw</t>
  </si>
  <si>
    <t>RONIN KHAMPHET PEARSE</t>
  </si>
  <si>
    <t>Will Vlahos</t>
  </si>
  <si>
    <t>Leon Baghdadi</t>
  </si>
  <si>
    <t>Aiden Shaw</t>
  </si>
  <si>
    <t>Lea Avdishov</t>
  </si>
  <si>
    <t>MYLES STEPHENSON</t>
  </si>
  <si>
    <t>Oliver Kalan</t>
  </si>
  <si>
    <t>WILLIAM  JOHNSON</t>
  </si>
  <si>
    <t>MAX DAVOREN</t>
  </si>
  <si>
    <t>Tea McDrury</t>
  </si>
  <si>
    <t>Donovan Wain</t>
  </si>
  <si>
    <t>Finn Hytner</t>
  </si>
  <si>
    <t>Dorothy Arthur</t>
  </si>
  <si>
    <t>GEORGIANA GIATSIOS</t>
  </si>
  <si>
    <t>Alyssa McDrury</t>
  </si>
  <si>
    <t>JARED SERMAN</t>
  </si>
  <si>
    <t>Jake Abkin</t>
  </si>
  <si>
    <t>LUCAS PABLECHEQUE</t>
  </si>
  <si>
    <t>Jools Ingram</t>
  </si>
  <si>
    <t>MIA SPARKS</t>
  </si>
  <si>
    <t>SOPHIA KEHOE</t>
  </si>
  <si>
    <t>Helena Korb</t>
  </si>
  <si>
    <t>Jamie Sher</t>
  </si>
  <si>
    <t>Xavier Wastnage</t>
  </si>
  <si>
    <t>Olivia Vu</t>
  </si>
  <si>
    <t>Jeremy Vallance</t>
  </si>
  <si>
    <t>ALINA MEERS</t>
  </si>
  <si>
    <t>JOSHUA TANCRED</t>
  </si>
  <si>
    <t>Hei Yee Hailey Lam</t>
  </si>
  <si>
    <t>KAYLA SHELLEY</t>
  </si>
  <si>
    <t>OLIVIA KEHOE</t>
  </si>
  <si>
    <t>Benjamin Rushworth</t>
  </si>
  <si>
    <t>Leticia Lin-Orme</t>
  </si>
  <si>
    <t>Siana Avdishov</t>
  </si>
  <si>
    <t>Mateo Amoedo</t>
  </si>
  <si>
    <t>Airlie Hainsworth</t>
  </si>
  <si>
    <t>GERRY JOSEPH</t>
  </si>
  <si>
    <t>EVIE ARMSTRONG READING</t>
  </si>
  <si>
    <t>Aria Calabro</t>
  </si>
  <si>
    <t>EVA ZILBERMAN</t>
  </si>
  <si>
    <t>Toby Silver</t>
  </si>
  <si>
    <t>Felix Wain</t>
  </si>
  <si>
    <t>Alicia Wynne</t>
  </si>
  <si>
    <t>Archie MOSES</t>
  </si>
  <si>
    <t>LILY DAVOREN</t>
  </si>
  <si>
    <t>LUCY DAVOREN</t>
  </si>
  <si>
    <t>Otis Kosky Buchen</t>
  </si>
  <si>
    <t>Sadie Leigh-Young</t>
  </si>
  <si>
    <t>Paz Covarrubias</t>
  </si>
  <si>
    <t>JONATHAN TANCRED</t>
  </si>
  <si>
    <t>Elias Shapilsky</t>
  </si>
  <si>
    <t>JACKSON RYDER</t>
  </si>
  <si>
    <t>LEONIE FISCHER</t>
  </si>
  <si>
    <t>OLIVER LEWIS</t>
  </si>
  <si>
    <t>Angelina Reddy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</si>
</sst>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13"/>
      <color rgb="FF000000"/>
      <name val="Calibri"/>
      <family val="2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2" fontId="6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2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rgb="FF000000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rgb="FF000000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42401C7-E1AD-4187-95AA-03EB1737ADDA}" name="Table1311" displayName="Table1311" ref="A1:F27" totalsRowShown="0" headerRowDxfId="63" dataDxfId="62">
  <autoFilter ref="A1:F27" xr:uid="{00000000-0009-0000-0100-000001000000}"/>
  <sortState xmlns:xlrd2="http://schemas.microsoft.com/office/spreadsheetml/2017/richdata2" ref="A2:F11">
    <sortCondition ref="D1:D11"/>
  </sortState>
  <tableColumns count="6">
    <tableColumn id="1" xr3:uid="{894AC0FD-A100-45F8-A58C-3D30D059F99B}" name="Age" dataDxfId="4"/>
    <tableColumn id="2" xr3:uid="{3C6BD877-0306-40F7-8D69-DCF73B956C0A}" name="Gender" dataDxfId="3"/>
    <tableColumn id="3" xr3:uid="{272909BC-872A-438C-AD19-DA78FAC926AE}" name="Name" dataDxfId="2"/>
    <tableColumn id="5" xr3:uid="{EB67190C-9849-4ED8-9D43-6F2567393EA9}" name="PB" dataDxfId="0"/>
    <tableColumn id="7" xr3:uid="{69E687A0-E809-407A-836C-7A4947B8C6DE}" name="M/Sec" dataDxfId="1">
      <calculatedColumnFormula>100/Table1311[[#This Row],[PB]]</calculatedColumnFormula>
    </tableColumn>
    <tableColumn id="6" xr3:uid="{CEC0829C-9219-451A-A198-40DA81FC498F}" name="Handicap" dataDxfId="64">
      <calculatedColumnFormula>(Table1311[[#This Row],[PB]]-$D$2)*Table1311[[#This Row],[M/Sec]]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7000000}" name="Table14" displayName="Table14" ref="A1:F10" totalsRowShown="0" headerRowDxfId="51" dataDxfId="50">
  <autoFilter ref="A1:F10" xr:uid="{00000000-0009-0000-0100-000003000000}"/>
  <sortState xmlns:xlrd2="http://schemas.microsoft.com/office/spreadsheetml/2017/richdata2" ref="A2:F10">
    <sortCondition ref="D1:D10"/>
  </sortState>
  <tableColumns count="6">
    <tableColumn id="1" xr3:uid="{00000000-0010-0000-0700-000001000000}" name="Age" dataDxfId="49"/>
    <tableColumn id="2" xr3:uid="{00000000-0010-0000-0700-000002000000}" name="Gender" dataDxfId="48"/>
    <tableColumn id="3" xr3:uid="{00000000-0010-0000-0700-000003000000}" name="Name" dataDxfId="47"/>
    <tableColumn id="5" xr3:uid="{00000000-0010-0000-0700-000005000000}" name="PB" dataDxfId="45"/>
    <tableColumn id="7" xr3:uid="{00000000-0010-0000-0700-000007000000}" name="M/Sec" dataDxfId="46">
      <calculatedColumnFormula>100/Table14[[#This Row],[PB]]</calculatedColumnFormula>
    </tableColumn>
    <tableColumn id="6" xr3:uid="{00000000-0010-0000-0700-000006000000}" name="Handicap" dataDxfId="52">
      <calculatedColumnFormula>(Table14[[#This Row],[PB]]-$D$2)*Table14[[#This Row],[M/Sec]]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DBAF53-316D-4690-A6AE-0FBE565CBF43}" name="Table13" displayName="Table13" ref="A1:F30" totalsRowShown="0" headerRowDxfId="60" dataDxfId="59">
  <autoFilter ref="A1:F30" xr:uid="{00000000-0009-0000-0100-000001000000}"/>
  <sortState xmlns:xlrd2="http://schemas.microsoft.com/office/spreadsheetml/2017/richdata2" ref="A2:F19">
    <sortCondition ref="D1:D19"/>
  </sortState>
  <tableColumns count="6">
    <tableColumn id="1" xr3:uid="{6657E3F7-DA5C-473F-ADA5-1BABFA14EA55}" name="Age" dataDxfId="9"/>
    <tableColumn id="2" xr3:uid="{6F8FDB06-3D8E-4038-931F-47600AB5F2B3}" name="Gender" dataDxfId="8"/>
    <tableColumn id="3" xr3:uid="{C8BBB7E4-BBF8-4355-B836-435C59186D6D}" name="Name" dataDxfId="7"/>
    <tableColumn id="5" xr3:uid="{F2D7D1E0-294A-4946-921A-27DC2B1C029F}" name="PB" dataDxfId="5"/>
    <tableColumn id="7" xr3:uid="{449D787C-7592-4148-8A55-9BD689901766}" name="M/Sec" dataDxfId="6">
      <calculatedColumnFormula>100/Table13[[#This Row],[PB]]</calculatedColumnFormula>
    </tableColumn>
    <tableColumn id="6" xr3:uid="{8715E2C3-2161-4F1C-B99B-6E28D454EA0D}" name="Handicap" dataDxfId="61">
      <calculatedColumnFormula>(Table13[[#This Row],[PB]]-$D$2)*Table13[[#This Row],[M/Sec]]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56" totalsRowShown="0" headerRowDxfId="79" dataDxfId="78">
  <autoFilter ref="A1:F56" xr:uid="{00000000-0009-0000-0100-000001000000}"/>
  <sortState xmlns:xlrd2="http://schemas.microsoft.com/office/spreadsheetml/2017/richdata2" ref="A2:F29">
    <sortCondition ref="D1:D29"/>
  </sortState>
  <tableColumns count="6">
    <tableColumn id="1" xr3:uid="{00000000-0010-0000-0000-000001000000}" name="Age" dataDxfId="14"/>
    <tableColumn id="2" xr3:uid="{00000000-0010-0000-0000-000002000000}" name="Gender" dataDxfId="13"/>
    <tableColumn id="3" xr3:uid="{00000000-0010-0000-0000-000003000000}" name="Name" dataDxfId="12"/>
    <tableColumn id="5" xr3:uid="{00000000-0010-0000-0000-000005000000}" name="PB" dataDxfId="10"/>
    <tableColumn id="7" xr3:uid="{00000000-0010-0000-0000-000007000000}" name="M/Sec" dataDxfId="11">
      <calculatedColumnFormula>100/Table1[[#This Row],[PB]]</calculatedColumnFormula>
    </tableColumn>
    <tableColumn id="6" xr3:uid="{00000000-0010-0000-0000-000006000000}" name="Handicap" dataDxfId="77">
      <calculatedColumnFormula>(Table1[[#This Row],[PB]]-$D$2)*Table1[[#This Row],[M/Sec]]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1000000}" name="Table110" displayName="Table110" ref="A1:F26" totalsRowShown="0" headerRowDxfId="76" dataDxfId="75">
  <autoFilter ref="A1:F26" xr:uid="{00000000-0009-0000-0100-000009000000}"/>
  <sortState xmlns:xlrd2="http://schemas.microsoft.com/office/spreadsheetml/2017/richdata2" ref="A2:F26">
    <sortCondition ref="D1:D26"/>
  </sortState>
  <tableColumns count="6">
    <tableColumn id="1" xr3:uid="{00000000-0010-0000-0100-000001000000}" name="Age" dataDxfId="19"/>
    <tableColumn id="2" xr3:uid="{00000000-0010-0000-0100-000002000000}" name="Gender" dataDxfId="18"/>
    <tableColumn id="3" xr3:uid="{00000000-0010-0000-0100-000003000000}" name="Name" dataDxfId="17"/>
    <tableColumn id="5" xr3:uid="{00000000-0010-0000-0100-000005000000}" name="PB" dataDxfId="15"/>
    <tableColumn id="7" xr3:uid="{00000000-0010-0000-0100-000007000000}" name="M/Sec" dataDxfId="16">
      <calculatedColumnFormula>100/Table110[[#This Row],[PB]]</calculatedColumnFormula>
    </tableColumn>
    <tableColumn id="6" xr3:uid="{00000000-0010-0000-0100-000006000000}" name="Handicap" dataDxfId="74">
      <calculatedColumnFormula>(Table110[[#This Row],[PB]]-$D$2)*Table110[[#This Row],[M/Sec]]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2000000}" name="Table19" displayName="Table19" ref="A1:F26" totalsRowShown="0" headerRowDxfId="57" dataDxfId="56">
  <autoFilter ref="A1:F26" xr:uid="{00000000-0009-0000-0100-000008000000}"/>
  <sortState xmlns:xlrd2="http://schemas.microsoft.com/office/spreadsheetml/2017/richdata2" ref="A2:F26">
    <sortCondition ref="D1:D26"/>
  </sortState>
  <tableColumns count="6">
    <tableColumn id="1" xr3:uid="{00000000-0010-0000-0200-000001000000}" name="Age" dataDxfId="24"/>
    <tableColumn id="2" xr3:uid="{00000000-0010-0000-0200-000002000000}" name="Gender" dataDxfId="23"/>
    <tableColumn id="3" xr3:uid="{00000000-0010-0000-0200-000003000000}" name="Name" dataDxfId="22"/>
    <tableColumn id="5" xr3:uid="{00000000-0010-0000-0200-000005000000}" name="PB" dataDxfId="20"/>
    <tableColumn id="7" xr3:uid="{00000000-0010-0000-0200-000007000000}" name="M/Sec" dataDxfId="21">
      <calculatedColumnFormula>100/Table19[[#This Row],[PB]]</calculatedColumnFormula>
    </tableColumn>
    <tableColumn id="6" xr3:uid="{00000000-0010-0000-0200-000006000000}" name="Handicap" dataDxfId="58">
      <calculatedColumnFormula>(Table19[[#This Row],[PB]]-$D$2)*Table19[[#This Row],[M/Sec]]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e18" displayName="Table18" ref="A1:F32" totalsRowShown="0" headerRowDxfId="73" dataDxfId="72">
  <autoFilter ref="A1:F32" xr:uid="{00000000-0009-0000-0100-000007000000}"/>
  <sortState xmlns:xlrd2="http://schemas.microsoft.com/office/spreadsheetml/2017/richdata2" ref="A2:F22">
    <sortCondition ref="D1:D22"/>
  </sortState>
  <tableColumns count="6">
    <tableColumn id="1" xr3:uid="{00000000-0010-0000-0300-000001000000}" name="Age" dataDxfId="29"/>
    <tableColumn id="2" xr3:uid="{00000000-0010-0000-0300-000002000000}" name="Gender" dataDxfId="28"/>
    <tableColumn id="3" xr3:uid="{00000000-0010-0000-0300-000003000000}" name="Name" dataDxfId="27"/>
    <tableColumn id="5" xr3:uid="{00000000-0010-0000-0300-000005000000}" name="PB" dataDxfId="25"/>
    <tableColumn id="7" xr3:uid="{00000000-0010-0000-0300-000007000000}" name="M/Sec" dataDxfId="26">
      <calculatedColumnFormula>100/Table18[[#This Row],[PB]]</calculatedColumnFormula>
    </tableColumn>
    <tableColumn id="6" xr3:uid="{00000000-0010-0000-0300-000006000000}" name="Handicap" dataDxfId="71">
      <calculatedColumnFormula>(Table18[[#This Row],[PB]]-$D$2)*Table18[[#This Row],[M/Sec]]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17" displayName="Table17" ref="A1:F31" totalsRowShown="0" headerRowDxfId="70" dataDxfId="69">
  <autoFilter ref="A1:F31" xr:uid="{00000000-0009-0000-0100-000006000000}"/>
  <sortState xmlns:xlrd2="http://schemas.microsoft.com/office/spreadsheetml/2017/richdata2" ref="A2:F31">
    <sortCondition ref="D1:D31"/>
  </sortState>
  <tableColumns count="6">
    <tableColumn id="1" xr3:uid="{00000000-0010-0000-0400-000001000000}" name="Age" dataDxfId="34"/>
    <tableColumn id="2" xr3:uid="{00000000-0010-0000-0400-000002000000}" name="Gender" dataDxfId="33"/>
    <tableColumn id="3" xr3:uid="{00000000-0010-0000-0400-000003000000}" name="Name" dataDxfId="32"/>
    <tableColumn id="5" xr3:uid="{00000000-0010-0000-0400-000005000000}" name="PB" dataDxfId="30"/>
    <tableColumn id="7" xr3:uid="{00000000-0010-0000-0400-000007000000}" name="M/Sec" dataDxfId="31">
      <calculatedColumnFormula>100/Table17[[#This Row],[PB]]</calculatedColumnFormula>
    </tableColumn>
    <tableColumn id="6" xr3:uid="{00000000-0010-0000-0400-000006000000}" name="Handicap" dataDxfId="68">
      <calculatedColumnFormula>(Table17[[#This Row],[PB]]-$D$2)*Table17[[#This Row],[M/Sec]]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e16" displayName="Table16" ref="A1:F24" totalsRowShown="0" headerRowDxfId="54" dataDxfId="53">
  <autoFilter ref="A1:F24" xr:uid="{00000000-0009-0000-0100-000005000000}"/>
  <sortState xmlns:xlrd2="http://schemas.microsoft.com/office/spreadsheetml/2017/richdata2" ref="A2:F24">
    <sortCondition ref="D1:D24"/>
  </sortState>
  <tableColumns count="6">
    <tableColumn id="1" xr3:uid="{00000000-0010-0000-0500-000001000000}" name="Age" dataDxfId="39"/>
    <tableColumn id="2" xr3:uid="{00000000-0010-0000-0500-000002000000}" name="Gender" dataDxfId="38"/>
    <tableColumn id="3" xr3:uid="{00000000-0010-0000-0500-000003000000}" name="Name" dataDxfId="37"/>
    <tableColumn id="5" xr3:uid="{00000000-0010-0000-0500-000005000000}" name="PB" dataDxfId="35"/>
    <tableColumn id="7" xr3:uid="{00000000-0010-0000-0500-000007000000}" name="M/Sec" dataDxfId="36">
      <calculatedColumnFormula>100/Table16[[#This Row],[PB]]</calculatedColumnFormula>
    </tableColumn>
    <tableColumn id="6" xr3:uid="{00000000-0010-0000-0500-000006000000}" name="Handicap" dataDxfId="55">
      <calculatedColumnFormula>(Table16[[#This Row],[PB]]-$D$2)*Table16[[#This Row],[M/Sec]]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Table15" displayName="Table15" ref="A1:F23" totalsRowShown="0" headerRowDxfId="67" dataDxfId="66">
  <autoFilter ref="A1:F23" xr:uid="{00000000-0009-0000-0100-000004000000}"/>
  <sortState xmlns:xlrd2="http://schemas.microsoft.com/office/spreadsheetml/2017/richdata2" ref="A2:F19">
    <sortCondition ref="D1:D19"/>
  </sortState>
  <tableColumns count="6">
    <tableColumn id="1" xr3:uid="{00000000-0010-0000-0600-000001000000}" name="Age" dataDxfId="44"/>
    <tableColumn id="2" xr3:uid="{00000000-0010-0000-0600-000002000000}" name="Gender" dataDxfId="43"/>
    <tableColumn id="3" xr3:uid="{00000000-0010-0000-0600-000003000000}" name="Name" dataDxfId="42"/>
    <tableColumn id="5" xr3:uid="{00000000-0010-0000-0600-000005000000}" name="PB" dataDxfId="40"/>
    <tableColumn id="7" xr3:uid="{00000000-0010-0000-0600-000007000000}" name="M/Sec" dataDxfId="41">
      <calculatedColumnFormula>100/Table15[[#This Row],[PB]]</calculatedColumnFormula>
    </tableColumn>
    <tableColumn id="6" xr3:uid="{00000000-0010-0000-0600-000006000000}" name="Handicap" dataDxfId="65">
      <calculatedColumnFormula>(Table15[[#This Row],[PB]]-$D$2)*Table15[[#This Row],[M/Sec]]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1AD5-3AB6-4138-A682-F6FA78740502}">
  <sheetPr>
    <tabColor theme="1"/>
    <pageSetUpPr fitToPage="1"/>
  </sheetPr>
  <dimension ref="A1:F27"/>
  <sheetViews>
    <sheetView tabSelected="1" workbookViewId="0">
      <selection activeCell="D1" sqref="D1:D1048576"/>
    </sheetView>
  </sheetViews>
  <sheetFormatPr defaultColWidth="9.109375" defaultRowHeight="18" x14ac:dyDescent="0.35"/>
  <cols>
    <col min="1" max="1" width="10.44140625" style="6" bestFit="1" customWidth="1"/>
    <col min="2" max="2" width="14.33203125" style="6" bestFit="1" customWidth="1"/>
    <col min="3" max="3" width="31.6640625" style="11" bestFit="1" customWidth="1"/>
    <col min="4" max="4" width="9.109375" style="6" bestFit="1" customWidth="1"/>
    <col min="5" max="5" width="13.44140625" style="6" bestFit="1" customWidth="1"/>
    <col min="6" max="6" width="16.44140625" style="6" bestFit="1" customWidth="1"/>
    <col min="7" max="7" width="9.109375" style="4"/>
    <col min="8" max="8" width="7.6640625" style="4" bestFit="1" customWidth="1"/>
    <col min="9" max="16384" width="9.109375" style="4"/>
  </cols>
  <sheetData>
    <row r="1" spans="1:6" x14ac:dyDescent="0.35">
      <c r="A1" s="6" t="s">
        <v>0</v>
      </c>
      <c r="B1" s="6" t="s">
        <v>1</v>
      </c>
      <c r="C1" s="11" t="s">
        <v>3</v>
      </c>
      <c r="D1" s="6" t="s">
        <v>2</v>
      </c>
      <c r="E1" s="6" t="s">
        <v>6</v>
      </c>
      <c r="F1" s="6" t="s">
        <v>7</v>
      </c>
    </row>
    <row r="2" spans="1:6" x14ac:dyDescent="0.35">
      <c r="A2" s="2">
        <v>20</v>
      </c>
      <c r="B2" s="2" t="s">
        <v>5</v>
      </c>
      <c r="C2" s="1" t="s">
        <v>177</v>
      </c>
      <c r="D2" s="2">
        <v>12.53</v>
      </c>
      <c r="E2" s="7">
        <f>100/Table1311[[#This Row],[PB]]</f>
        <v>7.980845969672786</v>
      </c>
      <c r="F2" s="8">
        <f>(Table1311[[#This Row],[PB]]-$D$2)*Table1311[[#This Row],[M/Sec]]</f>
        <v>0</v>
      </c>
    </row>
    <row r="3" spans="1:6" x14ac:dyDescent="0.35">
      <c r="A3" s="2">
        <v>15</v>
      </c>
      <c r="B3" s="2" t="s">
        <v>5</v>
      </c>
      <c r="C3" s="1" t="s">
        <v>182</v>
      </c>
      <c r="D3" s="2">
        <v>12.96</v>
      </c>
      <c r="E3" s="7">
        <f>100/Table1311[[#This Row],[PB]]</f>
        <v>7.716049382716049</v>
      </c>
      <c r="F3" s="8">
        <f>(Table1311[[#This Row],[PB]]-$D$2)*Table1311[[#This Row],[M/Sec]]</f>
        <v>3.3179012345679126</v>
      </c>
    </row>
    <row r="4" spans="1:6" x14ac:dyDescent="0.35">
      <c r="A4" s="2">
        <v>14</v>
      </c>
      <c r="B4" s="2" t="s">
        <v>5</v>
      </c>
      <c r="C4" s="1" t="s">
        <v>185</v>
      </c>
      <c r="D4" s="2">
        <v>13.16</v>
      </c>
      <c r="E4" s="7">
        <f>100/Table1311[[#This Row],[PB]]</f>
        <v>7.598784194528875</v>
      </c>
      <c r="F4" s="8">
        <f>(Table1311[[#This Row],[PB]]-$D$2)*Table1311[[#This Row],[M/Sec]]</f>
        <v>4.7872340425531972</v>
      </c>
    </row>
    <row r="5" spans="1:6" x14ac:dyDescent="0.35">
      <c r="A5" s="2">
        <v>16</v>
      </c>
      <c r="B5" s="2" t="s">
        <v>5</v>
      </c>
      <c r="C5" s="1" t="s">
        <v>186</v>
      </c>
      <c r="D5" s="2">
        <v>13.21</v>
      </c>
      <c r="E5" s="7">
        <f>100/Table1311[[#This Row],[PB]]</f>
        <v>7.5700227100681294</v>
      </c>
      <c r="F5" s="8">
        <f>(Table1311[[#This Row],[PB]]-$D$2)*Table1311[[#This Row],[M/Sec]]</f>
        <v>5.1476154428463392</v>
      </c>
    </row>
    <row r="6" spans="1:6" x14ac:dyDescent="0.35">
      <c r="A6" s="2">
        <v>13</v>
      </c>
      <c r="B6" s="2" t="s">
        <v>5</v>
      </c>
      <c r="C6" s="1" t="s">
        <v>187</v>
      </c>
      <c r="D6" s="2">
        <v>13.22</v>
      </c>
      <c r="E6" s="7">
        <f>100/Table1311[[#This Row],[PB]]</f>
        <v>7.5642965204235999</v>
      </c>
      <c r="F6" s="8">
        <f>(Table1311[[#This Row],[PB]]-$D$2)*Table1311[[#This Row],[M/Sec]]</f>
        <v>5.2193645990922937</v>
      </c>
    </row>
    <row r="7" spans="1:6" x14ac:dyDescent="0.35">
      <c r="A7" s="2">
        <v>17</v>
      </c>
      <c r="B7" s="2" t="s">
        <v>5</v>
      </c>
      <c r="C7" s="1" t="s">
        <v>192</v>
      </c>
      <c r="D7" s="2">
        <v>13.5</v>
      </c>
      <c r="E7" s="7">
        <f>100/Table1311[[#This Row],[PB]]</f>
        <v>7.4074074074074074</v>
      </c>
      <c r="F7" s="8">
        <f>(Table1311[[#This Row],[PB]]-$D$2)*Table1311[[#This Row],[M/Sec]]</f>
        <v>7.1851851851851896</v>
      </c>
    </row>
    <row r="8" spans="1:6" x14ac:dyDescent="0.35">
      <c r="A8" s="2">
        <v>15</v>
      </c>
      <c r="B8" s="2" t="s">
        <v>5</v>
      </c>
      <c r="C8" s="1" t="s">
        <v>193</v>
      </c>
      <c r="D8" s="2">
        <v>13.51</v>
      </c>
      <c r="E8" s="7">
        <f>100/Table1311[[#This Row],[PB]]</f>
        <v>7.4019245003700966</v>
      </c>
      <c r="F8" s="8">
        <f>(Table1311[[#This Row],[PB]]-$D$2)*Table1311[[#This Row],[M/Sec]]</f>
        <v>7.2538860103626979</v>
      </c>
    </row>
    <row r="9" spans="1:6" x14ac:dyDescent="0.35">
      <c r="A9" s="2">
        <v>13</v>
      </c>
      <c r="B9" s="2" t="s">
        <v>5</v>
      </c>
      <c r="C9" s="1" t="s">
        <v>194</v>
      </c>
      <c r="D9" s="2">
        <v>13.56</v>
      </c>
      <c r="E9" s="7">
        <f>100/Table1311[[#This Row],[PB]]</f>
        <v>7.3746312684365778</v>
      </c>
      <c r="F9" s="8">
        <f>(Table1311[[#This Row],[PB]]-$D$2)*Table1311[[#This Row],[M/Sec]]</f>
        <v>7.5958702064896837</v>
      </c>
    </row>
    <row r="10" spans="1:6" x14ac:dyDescent="0.35">
      <c r="A10" s="2">
        <v>14</v>
      </c>
      <c r="B10" s="2" t="s">
        <v>5</v>
      </c>
      <c r="C10" s="1" t="s">
        <v>197</v>
      </c>
      <c r="D10" s="2">
        <v>13.91</v>
      </c>
      <c r="E10" s="7">
        <f>100/Table1311[[#This Row],[PB]]</f>
        <v>7.1890726096333575</v>
      </c>
      <c r="F10" s="8">
        <f>(Table1311[[#This Row],[PB]]-$D$2)*Table1311[[#This Row],[M/Sec]]</f>
        <v>9.9209202012940381</v>
      </c>
    </row>
    <row r="11" spans="1:6" x14ac:dyDescent="0.35">
      <c r="A11" s="2">
        <v>14</v>
      </c>
      <c r="B11" s="2" t="s">
        <v>5</v>
      </c>
      <c r="C11" s="1" t="s">
        <v>199</v>
      </c>
      <c r="D11" s="2">
        <v>14.07</v>
      </c>
      <c r="E11" s="7">
        <f>100/Table1311[[#This Row],[PB]]</f>
        <v>7.1073205401563611</v>
      </c>
      <c r="F11" s="8">
        <f>(Table1311[[#This Row],[PB]]-$D$2)*Table1311[[#This Row],[M/Sec]]</f>
        <v>10.945273631840802</v>
      </c>
    </row>
    <row r="12" spans="1:6" x14ac:dyDescent="0.35">
      <c r="A12" s="2">
        <v>13</v>
      </c>
      <c r="B12" s="2" t="s">
        <v>5</v>
      </c>
      <c r="C12" s="1" t="s">
        <v>201</v>
      </c>
      <c r="D12" s="2">
        <v>14.14</v>
      </c>
      <c r="E12" s="9">
        <f>100/Table1311[[#This Row],[PB]]</f>
        <v>7.0721357850070721</v>
      </c>
      <c r="F12" s="10">
        <f>(Table1311[[#This Row],[PB]]-$D$2)*Table1311[[#This Row],[M/Sec]]</f>
        <v>11.386138613861394</v>
      </c>
    </row>
    <row r="13" spans="1:6" x14ac:dyDescent="0.35">
      <c r="A13" s="2">
        <v>14</v>
      </c>
      <c r="B13" s="2" t="s">
        <v>5</v>
      </c>
      <c r="C13" s="1" t="s">
        <v>202</v>
      </c>
      <c r="D13" s="2">
        <v>14.16</v>
      </c>
      <c r="E13" s="9">
        <f>100/Table1311[[#This Row],[PB]]</f>
        <v>7.0621468926553668</v>
      </c>
      <c r="F13" s="10">
        <f>(Table1311[[#This Row],[PB]]-$D$2)*Table1311[[#This Row],[M/Sec]]</f>
        <v>11.511299435028253</v>
      </c>
    </row>
    <row r="14" spans="1:6" x14ac:dyDescent="0.35">
      <c r="A14" s="2">
        <v>14</v>
      </c>
      <c r="B14" s="2" t="s">
        <v>5</v>
      </c>
      <c r="C14" s="1" t="s">
        <v>203</v>
      </c>
      <c r="D14" s="2">
        <v>14.18</v>
      </c>
      <c r="E14" s="9">
        <f>100/Table1311[[#This Row],[PB]]</f>
        <v>7.0521861777150923</v>
      </c>
      <c r="F14" s="10">
        <f>(Table1311[[#This Row],[PB]]-$D$2)*Table1311[[#This Row],[M/Sec]]</f>
        <v>11.636107193229904</v>
      </c>
    </row>
    <row r="15" spans="1:6" x14ac:dyDescent="0.35">
      <c r="A15" s="2">
        <v>13</v>
      </c>
      <c r="B15" s="2" t="s">
        <v>5</v>
      </c>
      <c r="C15" s="1" t="s">
        <v>205</v>
      </c>
      <c r="D15" s="2">
        <v>14.43</v>
      </c>
      <c r="E15" s="9">
        <f>100/Table1311[[#This Row],[PB]]</f>
        <v>6.9300069300069298</v>
      </c>
      <c r="F15" s="10">
        <f>(Table1311[[#This Row],[PB]]-$D$2)*Table1311[[#This Row],[M/Sec]]</f>
        <v>13.167013167013168</v>
      </c>
    </row>
    <row r="16" spans="1:6" x14ac:dyDescent="0.35">
      <c r="A16" s="2">
        <v>16</v>
      </c>
      <c r="B16" s="2" t="s">
        <v>5</v>
      </c>
      <c r="C16" s="1" t="s">
        <v>206</v>
      </c>
      <c r="D16" s="2">
        <v>14.51</v>
      </c>
      <c r="E16" s="9">
        <f>100/Table1311[[#This Row],[PB]]</f>
        <v>6.8917987594762238</v>
      </c>
      <c r="F16" s="10">
        <f>(Table1311[[#This Row],[PB]]-$D$2)*Table1311[[#This Row],[M/Sec]]</f>
        <v>13.645761543762926</v>
      </c>
    </row>
    <row r="17" spans="1:6" x14ac:dyDescent="0.35">
      <c r="A17" s="2">
        <v>13</v>
      </c>
      <c r="B17" s="2" t="s">
        <v>5</v>
      </c>
      <c r="C17" s="1" t="s">
        <v>208</v>
      </c>
      <c r="D17" s="2">
        <v>14.65</v>
      </c>
      <c r="E17" s="9">
        <f>100/Table1311[[#This Row],[PB]]</f>
        <v>6.8259385665529004</v>
      </c>
      <c r="F17" s="10">
        <f>(Table1311[[#This Row],[PB]]-$D$2)*Table1311[[#This Row],[M/Sec]]</f>
        <v>14.470989761092156</v>
      </c>
    </row>
    <row r="18" spans="1:6" x14ac:dyDescent="0.35">
      <c r="A18" s="2">
        <v>17</v>
      </c>
      <c r="B18" s="2" t="s">
        <v>5</v>
      </c>
      <c r="C18" s="1" t="s">
        <v>210</v>
      </c>
      <c r="D18" s="2">
        <v>14.88</v>
      </c>
      <c r="E18" s="9">
        <f>100/Table1311[[#This Row],[PB]]</f>
        <v>6.7204301075268811</v>
      </c>
      <c r="F18" s="10">
        <f>(Table1311[[#This Row],[PB]]-$D$2)*Table1311[[#This Row],[M/Sec]]</f>
        <v>15.793010752688181</v>
      </c>
    </row>
    <row r="19" spans="1:6" x14ac:dyDescent="0.35">
      <c r="A19" s="2">
        <v>13</v>
      </c>
      <c r="B19" s="2" t="s">
        <v>5</v>
      </c>
      <c r="C19" s="1" t="s">
        <v>211</v>
      </c>
      <c r="D19" s="2">
        <v>15.11</v>
      </c>
      <c r="E19" s="9">
        <f>100/Table1311[[#This Row],[PB]]</f>
        <v>6.6181336863004638</v>
      </c>
      <c r="F19" s="10">
        <f>(Table1311[[#This Row],[PB]]-$D$2)*Table1311[[#This Row],[M/Sec]]</f>
        <v>17.074784910655197</v>
      </c>
    </row>
    <row r="20" spans="1:6" x14ac:dyDescent="0.35">
      <c r="A20" s="2">
        <v>20</v>
      </c>
      <c r="B20" s="2" t="s">
        <v>5</v>
      </c>
      <c r="C20" s="1" t="s">
        <v>212</v>
      </c>
      <c r="D20" s="2">
        <v>15.14</v>
      </c>
      <c r="E20" s="9">
        <f>100/Table1311[[#This Row],[PB]]</f>
        <v>6.6050198150594452</v>
      </c>
      <c r="F20" s="10">
        <f>(Table1311[[#This Row],[PB]]-$D$2)*Table1311[[#This Row],[M/Sec]]</f>
        <v>17.239101717305161</v>
      </c>
    </row>
    <row r="21" spans="1:6" x14ac:dyDescent="0.35">
      <c r="A21" s="2">
        <v>13</v>
      </c>
      <c r="B21" s="2" t="s">
        <v>5</v>
      </c>
      <c r="C21" s="1" t="s">
        <v>215</v>
      </c>
      <c r="D21" s="2">
        <v>15.46</v>
      </c>
      <c r="E21" s="19">
        <f>100/Table1311[[#This Row],[PB]]</f>
        <v>6.4683053040103493</v>
      </c>
      <c r="F21" s="20">
        <f>(Table1311[[#This Row],[PB]]-$D$2)*Table1311[[#This Row],[M/Sec]]</f>
        <v>18.952134540750333</v>
      </c>
    </row>
    <row r="22" spans="1:6" x14ac:dyDescent="0.35">
      <c r="A22" s="2">
        <v>14</v>
      </c>
      <c r="B22" s="2" t="s">
        <v>5</v>
      </c>
      <c r="C22" s="1" t="s">
        <v>217</v>
      </c>
      <c r="D22" s="2">
        <v>15.81</v>
      </c>
      <c r="E22" s="19">
        <f>100/Table1311[[#This Row],[PB]]</f>
        <v>6.3251106894370652</v>
      </c>
      <c r="F22" s="20">
        <f>(Table1311[[#This Row],[PB]]-$D$2)*Table1311[[#This Row],[M/Sec]]</f>
        <v>20.746363061353581</v>
      </c>
    </row>
    <row r="23" spans="1:6" x14ac:dyDescent="0.35">
      <c r="A23" s="2">
        <v>14</v>
      </c>
      <c r="B23" s="2" t="s">
        <v>5</v>
      </c>
      <c r="C23" s="1" t="s">
        <v>218</v>
      </c>
      <c r="D23" s="2">
        <v>16.11</v>
      </c>
      <c r="E23" s="19">
        <f>100/Table1311[[#This Row],[PB]]</f>
        <v>6.2073246430788336</v>
      </c>
      <c r="F23" s="20">
        <f>(Table1311[[#This Row],[PB]]-$D$2)*Table1311[[#This Row],[M/Sec]]</f>
        <v>22.222222222222225</v>
      </c>
    </row>
    <row r="24" spans="1:6" x14ac:dyDescent="0.35">
      <c r="A24" s="2">
        <v>14</v>
      </c>
      <c r="B24" s="2" t="s">
        <v>5</v>
      </c>
      <c r="C24" s="1" t="s">
        <v>220</v>
      </c>
      <c r="D24" s="2">
        <v>16.149999999999999</v>
      </c>
      <c r="E24" s="19">
        <f>100/Table1311[[#This Row],[PB]]</f>
        <v>6.1919504643962853</v>
      </c>
      <c r="F24" s="20">
        <f>(Table1311[[#This Row],[PB]]-$D$2)*Table1311[[#This Row],[M/Sec]]</f>
        <v>22.414860681114547</v>
      </c>
    </row>
    <row r="25" spans="1:6" x14ac:dyDescent="0.35">
      <c r="A25" s="2">
        <v>14</v>
      </c>
      <c r="B25" s="2" t="s">
        <v>5</v>
      </c>
      <c r="C25" s="1" t="s">
        <v>221</v>
      </c>
      <c r="D25" s="2">
        <v>16.45</v>
      </c>
      <c r="E25" s="19">
        <f>100/Table1311[[#This Row],[PB]]</f>
        <v>6.0790273556231007</v>
      </c>
      <c r="F25" s="20">
        <f>(Table1311[[#This Row],[PB]]-$D$2)*Table1311[[#This Row],[M/Sec]]</f>
        <v>23.829787234042556</v>
      </c>
    </row>
    <row r="26" spans="1:6" x14ac:dyDescent="0.35">
      <c r="A26" s="2">
        <v>13</v>
      </c>
      <c r="B26" s="2" t="s">
        <v>5</v>
      </c>
      <c r="C26" s="1" t="s">
        <v>225</v>
      </c>
      <c r="D26" s="2">
        <v>16.93</v>
      </c>
      <c r="E26" s="19">
        <f>100/Table1311[[#This Row],[PB]]</f>
        <v>5.9066745422327234</v>
      </c>
      <c r="F26" s="20">
        <f>(Table1311[[#This Row],[PB]]-$D$2)*Table1311[[#This Row],[M/Sec]]</f>
        <v>25.989367985823986</v>
      </c>
    </row>
    <row r="27" spans="1:6" x14ac:dyDescent="0.35">
      <c r="A27" s="2">
        <v>14</v>
      </c>
      <c r="B27" s="2" t="s">
        <v>5</v>
      </c>
      <c r="C27" s="1" t="s">
        <v>227</v>
      </c>
      <c r="D27" s="2">
        <v>18.649999999999999</v>
      </c>
      <c r="E27" s="19">
        <f>100/Table1311[[#This Row],[PB]]</f>
        <v>5.3619302949061662</v>
      </c>
      <c r="F27" s="20">
        <f>(Table1311[[#This Row],[PB]]-$D$2)*Table1311[[#This Row],[M/Sec]]</f>
        <v>32.815013404825734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  <pageSetUpPr fitToPage="1"/>
  </sheetPr>
  <dimension ref="A1:F10"/>
  <sheetViews>
    <sheetView zoomScaleNormal="100" workbookViewId="0">
      <selection activeCell="D1" sqref="D1:D1048576"/>
    </sheetView>
  </sheetViews>
  <sheetFormatPr defaultColWidth="9.109375" defaultRowHeight="18" x14ac:dyDescent="0.35"/>
  <cols>
    <col min="1" max="1" width="10.21875" style="2" bestFit="1" customWidth="1"/>
    <col min="2" max="2" width="14.109375" style="2" bestFit="1" customWidth="1"/>
    <col min="3" max="3" width="27.88671875" style="1" bestFit="1" customWidth="1"/>
    <col min="4" max="4" width="9" style="2" bestFit="1" customWidth="1"/>
    <col min="5" max="5" width="13.109375" style="2" bestFit="1" customWidth="1"/>
    <col min="6" max="6" width="16.21875" style="2" bestFit="1" customWidth="1"/>
    <col min="7" max="16384" width="9.109375" style="1"/>
  </cols>
  <sheetData>
    <row r="1" spans="1:6" x14ac:dyDescent="0.35">
      <c r="A1" s="2" t="s">
        <v>0</v>
      </c>
      <c r="B1" s="2" t="s">
        <v>1</v>
      </c>
      <c r="C1" s="1" t="s">
        <v>3</v>
      </c>
      <c r="D1" s="2" t="s">
        <v>2</v>
      </c>
      <c r="E1" s="2" t="s">
        <v>6</v>
      </c>
      <c r="F1" s="2" t="s">
        <v>7</v>
      </c>
    </row>
    <row r="2" spans="1:6" x14ac:dyDescent="0.35">
      <c r="A2" s="2">
        <v>6</v>
      </c>
      <c r="B2" s="2" t="s">
        <v>4</v>
      </c>
      <c r="C2" s="1" t="s">
        <v>8</v>
      </c>
      <c r="D2" s="2">
        <v>19.09</v>
      </c>
      <c r="E2" s="21">
        <f>100/Table14[[#This Row],[PB]]</f>
        <v>5.2383446830801468</v>
      </c>
      <c r="F2" s="22">
        <f>(Table14[[#This Row],[PB]]-$D$2)*Table14[[#This Row],[M/Sec]]</f>
        <v>0</v>
      </c>
    </row>
    <row r="3" spans="1:6" x14ac:dyDescent="0.35">
      <c r="A3" s="2">
        <v>6</v>
      </c>
      <c r="B3" s="2" t="s">
        <v>4</v>
      </c>
      <c r="C3" s="1" t="s">
        <v>9</v>
      </c>
      <c r="D3" s="2">
        <v>19.11</v>
      </c>
      <c r="E3" s="21">
        <f>100/Table14[[#This Row],[PB]]</f>
        <v>5.2328623757195185</v>
      </c>
      <c r="F3" s="22">
        <f>(Table14[[#This Row],[PB]]-$D$2)*Table14[[#This Row],[M/Sec]]</f>
        <v>0.10465724751438814</v>
      </c>
    </row>
    <row r="4" spans="1:6" x14ac:dyDescent="0.35">
      <c r="A4" s="2">
        <v>6</v>
      </c>
      <c r="B4" s="2" t="s">
        <v>4</v>
      </c>
      <c r="C4" s="1" t="s">
        <v>10</v>
      </c>
      <c r="D4" s="2">
        <v>20.07</v>
      </c>
      <c r="E4" s="23">
        <f>100/Table14[[#This Row],[PB]]</f>
        <v>4.9825610363726955</v>
      </c>
      <c r="F4" s="22">
        <f>(Table14[[#This Row],[PB]]-$D$2)*Table14[[#This Row],[M/Sec]]</f>
        <v>4.8829098156452435</v>
      </c>
    </row>
    <row r="5" spans="1:6" x14ac:dyDescent="0.35">
      <c r="A5" s="2">
        <v>6</v>
      </c>
      <c r="B5" s="2" t="s">
        <v>4</v>
      </c>
      <c r="C5" s="1" t="s">
        <v>11</v>
      </c>
      <c r="D5" s="2">
        <v>20.74</v>
      </c>
      <c r="E5" s="21">
        <f>100/Table14[[#This Row],[PB]]</f>
        <v>4.821600771456124</v>
      </c>
      <c r="F5" s="22">
        <f>(Table14[[#This Row],[PB]]-$D$2)*Table14[[#This Row],[M/Sec]]</f>
        <v>7.9556412729025974</v>
      </c>
    </row>
    <row r="6" spans="1:6" x14ac:dyDescent="0.35">
      <c r="A6" s="2">
        <v>6</v>
      </c>
      <c r="B6" s="2" t="s">
        <v>4</v>
      </c>
      <c r="C6" s="1" t="s">
        <v>12</v>
      </c>
      <c r="D6" s="2">
        <v>21.96</v>
      </c>
      <c r="E6" s="21">
        <f>100/Table14[[#This Row],[PB]]</f>
        <v>4.5537340619307827</v>
      </c>
      <c r="F6" s="22">
        <f>(Table14[[#This Row],[PB]]-$D$2)*Table14[[#This Row],[M/Sec]]</f>
        <v>13.069216757741351</v>
      </c>
    </row>
    <row r="7" spans="1:6" x14ac:dyDescent="0.35">
      <c r="A7" s="2">
        <v>6</v>
      </c>
      <c r="B7" s="2" t="s">
        <v>5</v>
      </c>
      <c r="C7" s="1" t="s">
        <v>16</v>
      </c>
      <c r="D7" s="2">
        <v>25.27</v>
      </c>
      <c r="E7" s="21">
        <f>100/Table14[[#This Row],[PB]]</f>
        <v>3.957261574990107</v>
      </c>
      <c r="F7" s="22">
        <f>(Table14[[#This Row],[PB]]-$D$2)*Table14[[#This Row],[M/Sec]]</f>
        <v>24.455876533438861</v>
      </c>
    </row>
    <row r="8" spans="1:6" x14ac:dyDescent="0.35">
      <c r="A8" s="2">
        <v>6</v>
      </c>
      <c r="B8" s="2" t="s">
        <v>4</v>
      </c>
      <c r="C8" s="1" t="s">
        <v>13</v>
      </c>
      <c r="D8" s="2">
        <v>26.67</v>
      </c>
      <c r="E8" s="21">
        <f>100/Table14[[#This Row],[PB]]</f>
        <v>3.7495313085864264</v>
      </c>
      <c r="F8" s="22">
        <f>(Table14[[#This Row],[PB]]-$D$2)*Table14[[#This Row],[M/Sec]]</f>
        <v>28.421447319085118</v>
      </c>
    </row>
    <row r="9" spans="1:6" x14ac:dyDescent="0.35">
      <c r="A9" s="2">
        <v>6</v>
      </c>
      <c r="B9" s="2" t="s">
        <v>4</v>
      </c>
      <c r="C9" s="1" t="s">
        <v>14</v>
      </c>
      <c r="D9" s="2">
        <v>27.14</v>
      </c>
      <c r="E9" s="21">
        <f>100/Table14[[#This Row],[PB]]</f>
        <v>3.6845983787767134</v>
      </c>
      <c r="F9" s="22">
        <f>(Table14[[#This Row],[PB]]-$D$2)*Table14[[#This Row],[M/Sec]]</f>
        <v>29.661016949152547</v>
      </c>
    </row>
    <row r="10" spans="1:6" x14ac:dyDescent="0.35">
      <c r="A10" s="2">
        <v>6</v>
      </c>
      <c r="B10" s="2" t="s">
        <v>4</v>
      </c>
      <c r="C10" s="1" t="s">
        <v>15</v>
      </c>
      <c r="D10" s="2">
        <v>27.15</v>
      </c>
      <c r="E10" s="21">
        <f>100/Table14[[#This Row],[PB]]</f>
        <v>3.6832412523020261</v>
      </c>
      <c r="F10" s="22">
        <f>(Table14[[#This Row],[PB]]-$D$2)*Table14[[#This Row],[M/Sec]]</f>
        <v>29.686924493554326</v>
      </c>
    </row>
  </sheetData>
  <pageMargins left="0.7" right="0.7" top="0.75" bottom="0.75" header="0.3" footer="0.3"/>
  <pageSetup paperSize="9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1740B-6CF4-4C10-A1C2-FD7C4C22D5DD}">
  <sheetPr>
    <tabColor theme="1"/>
    <pageSetUpPr fitToPage="1"/>
  </sheetPr>
  <dimension ref="A1:F30"/>
  <sheetViews>
    <sheetView workbookViewId="0">
      <selection activeCell="D1" sqref="D1:D1048576"/>
    </sheetView>
  </sheetViews>
  <sheetFormatPr defaultColWidth="9.109375" defaultRowHeight="18" x14ac:dyDescent="0.35"/>
  <cols>
    <col min="1" max="1" width="10.44140625" style="6" bestFit="1" customWidth="1"/>
    <col min="2" max="2" width="14.33203125" style="6" bestFit="1" customWidth="1"/>
    <col min="3" max="3" width="31.6640625" style="11" bestFit="1" customWidth="1"/>
    <col min="4" max="4" width="9.109375" style="6" bestFit="1" customWidth="1"/>
    <col min="5" max="5" width="13.44140625" style="6" bestFit="1" customWidth="1"/>
    <col min="6" max="6" width="16.44140625" style="6" bestFit="1" customWidth="1"/>
    <col min="7" max="7" width="9.109375" style="4"/>
    <col min="8" max="8" width="7.6640625" style="4" bestFit="1" customWidth="1"/>
    <col min="9" max="16384" width="9.109375" style="4"/>
  </cols>
  <sheetData>
    <row r="1" spans="1:6" x14ac:dyDescent="0.35">
      <c r="A1" s="6" t="s">
        <v>0</v>
      </c>
      <c r="B1" s="6" t="s">
        <v>1</v>
      </c>
      <c r="C1" s="11" t="s">
        <v>3</v>
      </c>
      <c r="D1" s="6" t="s">
        <v>2</v>
      </c>
      <c r="E1" s="6" t="s">
        <v>6</v>
      </c>
      <c r="F1" s="6" t="s">
        <v>7</v>
      </c>
    </row>
    <row r="2" spans="1:6" x14ac:dyDescent="0.35">
      <c r="A2" s="2">
        <v>20</v>
      </c>
      <c r="B2" s="2" t="s">
        <v>4</v>
      </c>
      <c r="C2" s="1" t="s">
        <v>173</v>
      </c>
      <c r="D2" s="2">
        <v>11.32</v>
      </c>
      <c r="E2" s="7">
        <f>100/Table13[[#This Row],[PB]]</f>
        <v>8.8339222614840995</v>
      </c>
      <c r="F2" s="8">
        <f>(Table13[[#This Row],[PB]]-$D$2)*Table13[[#This Row],[M/Sec]]</f>
        <v>0</v>
      </c>
    </row>
    <row r="3" spans="1:6" x14ac:dyDescent="0.35">
      <c r="A3" s="2">
        <v>15</v>
      </c>
      <c r="B3" s="2" t="s">
        <v>4</v>
      </c>
      <c r="C3" s="1" t="s">
        <v>174</v>
      </c>
      <c r="D3" s="2">
        <v>11.81</v>
      </c>
      <c r="E3" s="7">
        <f>100/Table13[[#This Row],[PB]]</f>
        <v>8.4674005080440296</v>
      </c>
      <c r="F3" s="8">
        <f>(Table13[[#This Row],[PB]]-$D$2)*Table13[[#This Row],[M/Sec]]</f>
        <v>4.1490262489415759</v>
      </c>
    </row>
    <row r="4" spans="1:6" x14ac:dyDescent="0.35">
      <c r="A4" s="2">
        <v>15</v>
      </c>
      <c r="B4" s="2" t="s">
        <v>4</v>
      </c>
      <c r="C4" s="1" t="s">
        <v>175</v>
      </c>
      <c r="D4" s="2">
        <v>11.95</v>
      </c>
      <c r="E4" s="7">
        <f>100/Table13[[#This Row],[PB]]</f>
        <v>8.3682008368200833</v>
      </c>
      <c r="F4" s="8">
        <f>(Table13[[#This Row],[PB]]-$D$2)*Table13[[#This Row],[M/Sec]]</f>
        <v>5.2719665271966445</v>
      </c>
    </row>
    <row r="5" spans="1:6" x14ac:dyDescent="0.35">
      <c r="A5" s="2">
        <v>15</v>
      </c>
      <c r="B5" s="2" t="s">
        <v>4</v>
      </c>
      <c r="C5" s="1" t="s">
        <v>176</v>
      </c>
      <c r="D5" s="2">
        <v>12.29</v>
      </c>
      <c r="E5" s="7">
        <f>100/Table13[[#This Row],[PB]]</f>
        <v>8.1366965012205057</v>
      </c>
      <c r="F5" s="8">
        <f>(Table13[[#This Row],[PB]]-$D$2)*Table13[[#This Row],[M/Sec]]</f>
        <v>7.8925956061838809</v>
      </c>
    </row>
    <row r="6" spans="1:6" x14ac:dyDescent="0.35">
      <c r="A6" s="2">
        <v>16</v>
      </c>
      <c r="B6" s="2" t="s">
        <v>4</v>
      </c>
      <c r="C6" s="1" t="s">
        <v>178</v>
      </c>
      <c r="D6" s="2">
        <v>12.55</v>
      </c>
      <c r="E6" s="7">
        <f>100/Table13[[#This Row],[PB]]</f>
        <v>7.9681274900398398</v>
      </c>
      <c r="F6" s="8">
        <f>(Table13[[#This Row],[PB]]-$D$2)*Table13[[#This Row],[M/Sec]]</f>
        <v>9.8007968127490059</v>
      </c>
    </row>
    <row r="7" spans="1:6" x14ac:dyDescent="0.35">
      <c r="A7" s="2">
        <v>15</v>
      </c>
      <c r="B7" s="2" t="s">
        <v>4</v>
      </c>
      <c r="C7" s="1" t="s">
        <v>179</v>
      </c>
      <c r="D7" s="2">
        <v>12.56</v>
      </c>
      <c r="E7" s="7">
        <f>100/Table13[[#This Row],[PB]]</f>
        <v>7.9617834394904454</v>
      </c>
      <c r="F7" s="8">
        <f>(Table13[[#This Row],[PB]]-$D$2)*Table13[[#This Row],[M/Sec]]</f>
        <v>9.8726114649681538</v>
      </c>
    </row>
    <row r="8" spans="1:6" x14ac:dyDescent="0.35">
      <c r="A8" s="2">
        <v>20</v>
      </c>
      <c r="B8" s="2" t="s">
        <v>4</v>
      </c>
      <c r="C8" s="1" t="s">
        <v>180</v>
      </c>
      <c r="D8" s="2">
        <v>12.56</v>
      </c>
      <c r="E8" s="7">
        <f>100/Table13[[#This Row],[PB]]</f>
        <v>7.9617834394904454</v>
      </c>
      <c r="F8" s="8">
        <f>(Table13[[#This Row],[PB]]-$D$2)*Table13[[#This Row],[M/Sec]]</f>
        <v>9.8726114649681538</v>
      </c>
    </row>
    <row r="9" spans="1:6" x14ac:dyDescent="0.35">
      <c r="A9" s="2">
        <v>15</v>
      </c>
      <c r="B9" s="2" t="s">
        <v>4</v>
      </c>
      <c r="C9" s="1" t="s">
        <v>181</v>
      </c>
      <c r="D9" s="2">
        <v>12.88</v>
      </c>
      <c r="E9" s="7">
        <f>100/Table13[[#This Row],[PB]]</f>
        <v>7.7639751552795024</v>
      </c>
      <c r="F9" s="8">
        <f>(Table13[[#This Row],[PB]]-$D$2)*Table13[[#This Row],[M/Sec]]</f>
        <v>12.111801242236028</v>
      </c>
    </row>
    <row r="10" spans="1:6" x14ac:dyDescent="0.35">
      <c r="A10" s="2">
        <v>20</v>
      </c>
      <c r="B10" s="2" t="s">
        <v>4</v>
      </c>
      <c r="C10" s="1" t="s">
        <v>183</v>
      </c>
      <c r="D10" s="2">
        <v>12.97</v>
      </c>
      <c r="E10" s="7">
        <f>100/Table13[[#This Row],[PB]]</f>
        <v>7.7101002313030067</v>
      </c>
      <c r="F10" s="8">
        <f>(Table13[[#This Row],[PB]]-$D$2)*Table13[[#This Row],[M/Sec]]</f>
        <v>12.721665381649963</v>
      </c>
    </row>
    <row r="11" spans="1:6" x14ac:dyDescent="0.35">
      <c r="A11" s="2">
        <v>16</v>
      </c>
      <c r="B11" s="2" t="s">
        <v>4</v>
      </c>
      <c r="C11" s="1" t="s">
        <v>184</v>
      </c>
      <c r="D11" s="2">
        <v>13.1</v>
      </c>
      <c r="E11" s="7">
        <f>100/Table13[[#This Row],[PB]]</f>
        <v>7.6335877862595423</v>
      </c>
      <c r="F11" s="8">
        <f>(Table13[[#This Row],[PB]]-$D$2)*Table13[[#This Row],[M/Sec]]</f>
        <v>13.58778625954198</v>
      </c>
    </row>
    <row r="12" spans="1:6" x14ac:dyDescent="0.35">
      <c r="A12" s="2">
        <v>17</v>
      </c>
      <c r="B12" s="2" t="s">
        <v>4</v>
      </c>
      <c r="C12" s="1" t="s">
        <v>188</v>
      </c>
      <c r="D12" s="2">
        <v>13.32</v>
      </c>
      <c r="E12" s="7">
        <f>100/Table13[[#This Row],[PB]]</f>
        <v>7.5075075075075075</v>
      </c>
      <c r="F12" s="8">
        <f>(Table13[[#This Row],[PB]]-$D$2)*Table13[[#This Row],[M/Sec]]</f>
        <v>15.015015015015015</v>
      </c>
    </row>
    <row r="13" spans="1:6" x14ac:dyDescent="0.35">
      <c r="A13" s="2">
        <v>13</v>
      </c>
      <c r="B13" s="2" t="s">
        <v>4</v>
      </c>
      <c r="C13" s="1" t="s">
        <v>189</v>
      </c>
      <c r="D13" s="2">
        <v>13.42</v>
      </c>
      <c r="E13" s="7">
        <f>100/Table13[[#This Row],[PB]]</f>
        <v>7.4515648286140088</v>
      </c>
      <c r="F13" s="8">
        <f>(Table13[[#This Row],[PB]]-$D$2)*Table13[[#This Row],[M/Sec]]</f>
        <v>15.648286140089416</v>
      </c>
    </row>
    <row r="14" spans="1:6" x14ac:dyDescent="0.35">
      <c r="A14" s="2">
        <v>16</v>
      </c>
      <c r="B14" s="2" t="s">
        <v>4</v>
      </c>
      <c r="C14" s="1" t="s">
        <v>190</v>
      </c>
      <c r="D14" s="2">
        <v>13.43</v>
      </c>
      <c r="E14" s="7">
        <f>100/Table13[[#This Row],[PB]]</f>
        <v>7.4460163812360385</v>
      </c>
      <c r="F14" s="8">
        <f>(Table13[[#This Row],[PB]]-$D$2)*Table13[[#This Row],[M/Sec]]</f>
        <v>15.711094564408038</v>
      </c>
    </row>
    <row r="15" spans="1:6" x14ac:dyDescent="0.35">
      <c r="A15" s="2">
        <v>15</v>
      </c>
      <c r="B15" s="2" t="s">
        <v>4</v>
      </c>
      <c r="C15" s="1" t="s">
        <v>191</v>
      </c>
      <c r="D15" s="2">
        <v>13.46</v>
      </c>
      <c r="E15" s="7">
        <f>100/Table13[[#This Row],[PB]]</f>
        <v>7.4294205052005937</v>
      </c>
      <c r="F15" s="8">
        <f>(Table13[[#This Row],[PB]]-$D$2)*Table13[[#This Row],[M/Sec]]</f>
        <v>15.898959881129274</v>
      </c>
    </row>
    <row r="16" spans="1:6" x14ac:dyDescent="0.35">
      <c r="A16" s="2">
        <v>14</v>
      </c>
      <c r="B16" s="2" t="s">
        <v>4</v>
      </c>
      <c r="C16" s="1" t="s">
        <v>195</v>
      </c>
      <c r="D16" s="2">
        <v>13.65</v>
      </c>
      <c r="E16" s="7">
        <f>100/Table13[[#This Row],[PB]]</f>
        <v>7.3260073260073257</v>
      </c>
      <c r="F16" s="8">
        <f>(Table13[[#This Row],[PB]]-$D$2)*Table13[[#This Row],[M/Sec]]</f>
        <v>17.069597069597069</v>
      </c>
    </row>
    <row r="17" spans="1:6" x14ac:dyDescent="0.35">
      <c r="A17" s="2">
        <v>16</v>
      </c>
      <c r="B17" s="2" t="s">
        <v>4</v>
      </c>
      <c r="C17" s="1" t="s">
        <v>196</v>
      </c>
      <c r="D17" s="2">
        <v>13.87</v>
      </c>
      <c r="E17" s="7">
        <f>100/Table13[[#This Row],[PB]]</f>
        <v>7.2098053352559486</v>
      </c>
      <c r="F17" s="8">
        <f>(Table13[[#This Row],[PB]]-$D$2)*Table13[[#This Row],[M/Sec]]</f>
        <v>18.385003604902661</v>
      </c>
    </row>
    <row r="18" spans="1:6" x14ac:dyDescent="0.35">
      <c r="A18" s="2">
        <v>14</v>
      </c>
      <c r="B18" s="2" t="s">
        <v>4</v>
      </c>
      <c r="C18" s="1" t="s">
        <v>198</v>
      </c>
      <c r="D18" s="2">
        <v>13.93</v>
      </c>
      <c r="E18" s="7">
        <f>100/Table13[[#This Row],[PB]]</f>
        <v>7.1787508973438623</v>
      </c>
      <c r="F18" s="8">
        <f>(Table13[[#This Row],[PB]]-$D$2)*Table13[[#This Row],[M/Sec]]</f>
        <v>18.736539842067476</v>
      </c>
    </row>
    <row r="19" spans="1:6" x14ac:dyDescent="0.35">
      <c r="A19" s="2">
        <v>15</v>
      </c>
      <c r="B19" s="2" t="s">
        <v>4</v>
      </c>
      <c r="C19" s="1" t="s">
        <v>200</v>
      </c>
      <c r="D19" s="2">
        <v>14.13</v>
      </c>
      <c r="E19" s="7">
        <f>100/Table13[[#This Row],[PB]]</f>
        <v>7.0771408351026182</v>
      </c>
      <c r="F19" s="8">
        <f>(Table13[[#This Row],[PB]]-$D$2)*Table13[[#This Row],[M/Sec]]</f>
        <v>19.88676574663836</v>
      </c>
    </row>
    <row r="20" spans="1:6" x14ac:dyDescent="0.35">
      <c r="A20" s="2">
        <v>13</v>
      </c>
      <c r="B20" s="2" t="s">
        <v>4</v>
      </c>
      <c r="C20" s="1" t="s">
        <v>204</v>
      </c>
      <c r="D20" s="2">
        <v>14.22</v>
      </c>
      <c r="E20" s="9">
        <f>100/Table13[[#This Row],[PB]]</f>
        <v>7.0323488045007032</v>
      </c>
      <c r="F20" s="10">
        <f>(Table13[[#This Row],[PB]]-$D$2)*Table13[[#This Row],[M/Sec]]</f>
        <v>20.393811533052041</v>
      </c>
    </row>
    <row r="21" spans="1:6" x14ac:dyDescent="0.35">
      <c r="A21" s="2">
        <v>14</v>
      </c>
      <c r="B21" s="2" t="s">
        <v>4</v>
      </c>
      <c r="C21" s="1" t="s">
        <v>207</v>
      </c>
      <c r="D21" s="2">
        <v>14.54</v>
      </c>
      <c r="E21" s="9">
        <f>100/Table13[[#This Row],[PB]]</f>
        <v>6.8775790921595599</v>
      </c>
      <c r="F21" s="10">
        <f>(Table13[[#This Row],[PB]]-$D$2)*Table13[[#This Row],[M/Sec]]</f>
        <v>22.145804676753777</v>
      </c>
    </row>
    <row r="22" spans="1:6" x14ac:dyDescent="0.35">
      <c r="A22" s="2">
        <v>13</v>
      </c>
      <c r="B22" s="2" t="s">
        <v>4</v>
      </c>
      <c r="C22" s="1" t="s">
        <v>209</v>
      </c>
      <c r="D22" s="2">
        <v>14.69</v>
      </c>
      <c r="E22" s="9">
        <f>100/Table13[[#This Row],[PB]]</f>
        <v>6.8073519400953035</v>
      </c>
      <c r="F22" s="10">
        <f>(Table13[[#This Row],[PB]]-$D$2)*Table13[[#This Row],[M/Sec]]</f>
        <v>22.940776038121168</v>
      </c>
    </row>
    <row r="23" spans="1:6" x14ac:dyDescent="0.35">
      <c r="A23" s="2">
        <v>13</v>
      </c>
      <c r="B23" s="2" t="s">
        <v>4</v>
      </c>
      <c r="C23" s="1" t="s">
        <v>213</v>
      </c>
      <c r="D23" s="2">
        <v>15.17</v>
      </c>
      <c r="E23" s="9">
        <f>100/Table13[[#This Row],[PB]]</f>
        <v>6.5919578114700066</v>
      </c>
      <c r="F23" s="10">
        <f>(Table13[[#This Row],[PB]]-$D$2)*Table13[[#This Row],[M/Sec]]</f>
        <v>25.379037574159522</v>
      </c>
    </row>
    <row r="24" spans="1:6" x14ac:dyDescent="0.35">
      <c r="A24" s="2">
        <v>16</v>
      </c>
      <c r="B24" s="2" t="s">
        <v>4</v>
      </c>
      <c r="C24" s="1" t="s">
        <v>214</v>
      </c>
      <c r="D24" s="2">
        <v>15.23</v>
      </c>
      <c r="E24" s="9">
        <f>100/Table13[[#This Row],[PB]]</f>
        <v>6.5659881812212735</v>
      </c>
      <c r="F24" s="10">
        <f>(Table13[[#This Row],[PB]]-$D$2)*Table13[[#This Row],[M/Sec]]</f>
        <v>25.673013788575179</v>
      </c>
    </row>
    <row r="25" spans="1:6" x14ac:dyDescent="0.35">
      <c r="A25" s="2">
        <v>13</v>
      </c>
      <c r="B25" s="2" t="s">
        <v>4</v>
      </c>
      <c r="C25" s="1" t="s">
        <v>216</v>
      </c>
      <c r="D25" s="2">
        <v>15.47</v>
      </c>
      <c r="E25" s="19">
        <f>100/Table13[[#This Row],[PB]]</f>
        <v>6.4641241111829348</v>
      </c>
      <c r="F25" s="20">
        <f>(Table13[[#This Row],[PB]]-$D$2)*Table13[[#This Row],[M/Sec]]</f>
        <v>26.826115061409183</v>
      </c>
    </row>
    <row r="26" spans="1:6" x14ac:dyDescent="0.35">
      <c r="A26" s="2">
        <v>13</v>
      </c>
      <c r="B26" s="2" t="s">
        <v>4</v>
      </c>
      <c r="C26" s="1" t="s">
        <v>219</v>
      </c>
      <c r="D26" s="2">
        <v>16.12</v>
      </c>
      <c r="E26" s="19">
        <f>100/Table13[[#This Row],[PB]]</f>
        <v>6.2034739454094288</v>
      </c>
      <c r="F26" s="20">
        <f>(Table13[[#This Row],[PB]]-$D$2)*Table13[[#This Row],[M/Sec]]</f>
        <v>29.776674937965261</v>
      </c>
    </row>
    <row r="27" spans="1:6" x14ac:dyDescent="0.35">
      <c r="A27" s="2">
        <v>14</v>
      </c>
      <c r="B27" s="2" t="s">
        <v>4</v>
      </c>
      <c r="C27" s="1" t="s">
        <v>222</v>
      </c>
      <c r="D27" s="2">
        <v>16.48</v>
      </c>
      <c r="E27" s="19">
        <f>100/Table13[[#This Row],[PB]]</f>
        <v>6.0679611650485432</v>
      </c>
      <c r="F27" s="20">
        <f>(Table13[[#This Row],[PB]]-$D$2)*Table13[[#This Row],[M/Sec]]</f>
        <v>31.310679611650485</v>
      </c>
    </row>
    <row r="28" spans="1:6" x14ac:dyDescent="0.35">
      <c r="A28" s="2">
        <v>13</v>
      </c>
      <c r="B28" s="2" t="s">
        <v>4</v>
      </c>
      <c r="C28" s="1" t="s">
        <v>223</v>
      </c>
      <c r="D28" s="2">
        <v>16.59</v>
      </c>
      <c r="E28" s="19">
        <f>100/Table13[[#This Row],[PB]]</f>
        <v>6.027727546714889</v>
      </c>
      <c r="F28" s="20">
        <f>(Table13[[#This Row],[PB]]-$D$2)*Table13[[#This Row],[M/Sec]]</f>
        <v>31.766124171187464</v>
      </c>
    </row>
    <row r="29" spans="1:6" x14ac:dyDescent="0.35">
      <c r="A29" s="2">
        <v>13</v>
      </c>
      <c r="B29" s="2" t="s">
        <v>4</v>
      </c>
      <c r="C29" s="1" t="s">
        <v>224</v>
      </c>
      <c r="D29" s="2">
        <v>16.899999999999999</v>
      </c>
      <c r="E29" s="19">
        <f>100/Table13[[#This Row],[PB]]</f>
        <v>5.9171597633136104</v>
      </c>
      <c r="F29" s="20">
        <f>(Table13[[#This Row],[PB]]-$D$2)*Table13[[#This Row],[M/Sec]]</f>
        <v>33.017751479289934</v>
      </c>
    </row>
    <row r="30" spans="1:6" x14ac:dyDescent="0.35">
      <c r="A30" s="2">
        <v>17</v>
      </c>
      <c r="B30" s="2" t="s">
        <v>4</v>
      </c>
      <c r="C30" s="1" t="s">
        <v>226</v>
      </c>
      <c r="D30" s="2">
        <v>17.03</v>
      </c>
      <c r="E30" s="19">
        <f>100/Table13[[#This Row],[PB]]</f>
        <v>5.8719906048150321</v>
      </c>
      <c r="F30" s="20">
        <f>(Table13[[#This Row],[PB]]-$D$2)*Table13[[#This Row],[M/Sec]]</f>
        <v>33.529066353493839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F56"/>
  <sheetViews>
    <sheetView workbookViewId="0">
      <selection activeCell="D1" sqref="D1:D1048576"/>
    </sheetView>
  </sheetViews>
  <sheetFormatPr defaultColWidth="9.109375" defaultRowHeight="18" x14ac:dyDescent="0.35"/>
  <cols>
    <col min="1" max="1" width="10.44140625" style="6" bestFit="1" customWidth="1"/>
    <col min="2" max="2" width="14.33203125" style="6" bestFit="1" customWidth="1"/>
    <col min="3" max="3" width="31.6640625" style="11" bestFit="1" customWidth="1"/>
    <col min="4" max="4" width="9.109375" style="6" bestFit="1" customWidth="1"/>
    <col min="5" max="5" width="13.44140625" style="6" bestFit="1" customWidth="1"/>
    <col min="6" max="6" width="16.44140625" style="6" bestFit="1" customWidth="1"/>
    <col min="7" max="7" width="9.109375" style="4"/>
    <col min="8" max="8" width="7.6640625" style="4" bestFit="1" customWidth="1"/>
    <col min="9" max="16384" width="9.109375" style="4"/>
  </cols>
  <sheetData>
    <row r="1" spans="1:6" x14ac:dyDescent="0.35">
      <c r="A1" s="6" t="s">
        <v>0</v>
      </c>
      <c r="B1" s="6" t="s">
        <v>1</v>
      </c>
      <c r="C1" s="11" t="s">
        <v>3</v>
      </c>
      <c r="D1" s="6" t="s">
        <v>2</v>
      </c>
      <c r="E1" s="6" t="s">
        <v>6</v>
      </c>
      <c r="F1" s="6" t="s">
        <v>7</v>
      </c>
    </row>
    <row r="2" spans="1:6" x14ac:dyDescent="0.35">
      <c r="A2" s="2">
        <v>20</v>
      </c>
      <c r="B2" s="2" t="s">
        <v>4</v>
      </c>
      <c r="C2" s="1" t="s">
        <v>173</v>
      </c>
      <c r="D2" s="2">
        <v>11.32</v>
      </c>
      <c r="E2" s="7">
        <f>100/Table1[[#This Row],[PB]]</f>
        <v>8.8339222614840995</v>
      </c>
      <c r="F2" s="8">
        <f>(Table1[[#This Row],[PB]]-$D$2)*Table1[[#This Row],[M/Sec]]</f>
        <v>0</v>
      </c>
    </row>
    <row r="3" spans="1:6" x14ac:dyDescent="0.35">
      <c r="A3" s="2">
        <v>15</v>
      </c>
      <c r="B3" s="2" t="s">
        <v>4</v>
      </c>
      <c r="C3" s="1" t="s">
        <v>174</v>
      </c>
      <c r="D3" s="2">
        <v>11.81</v>
      </c>
      <c r="E3" s="7">
        <f>100/Table1[[#This Row],[PB]]</f>
        <v>8.4674005080440296</v>
      </c>
      <c r="F3" s="8">
        <f>(Table1[[#This Row],[PB]]-$D$2)*Table1[[#This Row],[M/Sec]]</f>
        <v>4.1490262489415759</v>
      </c>
    </row>
    <row r="4" spans="1:6" x14ac:dyDescent="0.35">
      <c r="A4" s="2">
        <v>15</v>
      </c>
      <c r="B4" s="2" t="s">
        <v>4</v>
      </c>
      <c r="C4" s="1" t="s">
        <v>175</v>
      </c>
      <c r="D4" s="2">
        <v>11.95</v>
      </c>
      <c r="E4" s="7">
        <f>100/Table1[[#This Row],[PB]]</f>
        <v>8.3682008368200833</v>
      </c>
      <c r="F4" s="8">
        <f>(Table1[[#This Row],[PB]]-$D$2)*Table1[[#This Row],[M/Sec]]</f>
        <v>5.2719665271966445</v>
      </c>
    </row>
    <row r="5" spans="1:6" x14ac:dyDescent="0.35">
      <c r="A5" s="2">
        <v>15</v>
      </c>
      <c r="B5" s="2" t="s">
        <v>4</v>
      </c>
      <c r="C5" s="1" t="s">
        <v>176</v>
      </c>
      <c r="D5" s="2">
        <v>12.29</v>
      </c>
      <c r="E5" s="7">
        <f>100/Table1[[#This Row],[PB]]</f>
        <v>8.1366965012205057</v>
      </c>
      <c r="F5" s="8">
        <f>(Table1[[#This Row],[PB]]-$D$2)*Table1[[#This Row],[M/Sec]]</f>
        <v>7.8925956061838809</v>
      </c>
    </row>
    <row r="6" spans="1:6" x14ac:dyDescent="0.35">
      <c r="A6" s="2">
        <v>20</v>
      </c>
      <c r="B6" s="2" t="s">
        <v>5</v>
      </c>
      <c r="C6" s="1" t="s">
        <v>177</v>
      </c>
      <c r="D6" s="2">
        <v>12.53</v>
      </c>
      <c r="E6" s="7">
        <f>100/Table1[[#This Row],[PB]]</f>
        <v>7.980845969672786</v>
      </c>
      <c r="F6" s="8">
        <f>(Table1[[#This Row],[PB]]-$D$2)*Table1[[#This Row],[M/Sec]]</f>
        <v>9.6568236233040636</v>
      </c>
    </row>
    <row r="7" spans="1:6" x14ac:dyDescent="0.35">
      <c r="A7" s="2">
        <v>16</v>
      </c>
      <c r="B7" s="2" t="s">
        <v>4</v>
      </c>
      <c r="C7" s="1" t="s">
        <v>178</v>
      </c>
      <c r="D7" s="2">
        <v>12.55</v>
      </c>
      <c r="E7" s="7">
        <f>100/Table1[[#This Row],[PB]]</f>
        <v>7.9681274900398398</v>
      </c>
      <c r="F7" s="8">
        <f>(Table1[[#This Row],[PB]]-$D$2)*Table1[[#This Row],[M/Sec]]</f>
        <v>9.8007968127490059</v>
      </c>
    </row>
    <row r="8" spans="1:6" x14ac:dyDescent="0.35">
      <c r="A8" s="2">
        <v>15</v>
      </c>
      <c r="B8" s="2" t="s">
        <v>4</v>
      </c>
      <c r="C8" s="1" t="s">
        <v>179</v>
      </c>
      <c r="D8" s="2">
        <v>12.56</v>
      </c>
      <c r="E8" s="7">
        <f>100/Table1[[#This Row],[PB]]</f>
        <v>7.9617834394904454</v>
      </c>
      <c r="F8" s="8">
        <f>(Table1[[#This Row],[PB]]-$D$2)*Table1[[#This Row],[M/Sec]]</f>
        <v>9.8726114649681538</v>
      </c>
    </row>
    <row r="9" spans="1:6" x14ac:dyDescent="0.35">
      <c r="A9" s="2">
        <v>20</v>
      </c>
      <c r="B9" s="2" t="s">
        <v>4</v>
      </c>
      <c r="C9" s="1" t="s">
        <v>180</v>
      </c>
      <c r="D9" s="2">
        <v>12.56</v>
      </c>
      <c r="E9" s="7">
        <f>100/Table1[[#This Row],[PB]]</f>
        <v>7.9617834394904454</v>
      </c>
      <c r="F9" s="8">
        <f>(Table1[[#This Row],[PB]]-$D$2)*Table1[[#This Row],[M/Sec]]</f>
        <v>9.8726114649681538</v>
      </c>
    </row>
    <row r="10" spans="1:6" x14ac:dyDescent="0.35">
      <c r="A10" s="2">
        <v>15</v>
      </c>
      <c r="B10" s="2" t="s">
        <v>4</v>
      </c>
      <c r="C10" s="1" t="s">
        <v>181</v>
      </c>
      <c r="D10" s="2">
        <v>12.88</v>
      </c>
      <c r="E10" s="7">
        <f>100/Table1[[#This Row],[PB]]</f>
        <v>7.7639751552795024</v>
      </c>
      <c r="F10" s="8">
        <f>(Table1[[#This Row],[PB]]-$D$2)*Table1[[#This Row],[M/Sec]]</f>
        <v>12.111801242236028</v>
      </c>
    </row>
    <row r="11" spans="1:6" x14ac:dyDescent="0.35">
      <c r="A11" s="2">
        <v>15</v>
      </c>
      <c r="B11" s="2" t="s">
        <v>5</v>
      </c>
      <c r="C11" s="1" t="s">
        <v>182</v>
      </c>
      <c r="D11" s="2">
        <v>12.96</v>
      </c>
      <c r="E11" s="7">
        <f>100/Table1[[#This Row],[PB]]</f>
        <v>7.716049382716049</v>
      </c>
      <c r="F11" s="8">
        <f>(Table1[[#This Row],[PB]]-$D$2)*Table1[[#This Row],[M/Sec]]</f>
        <v>12.654320987654325</v>
      </c>
    </row>
    <row r="12" spans="1:6" x14ac:dyDescent="0.35">
      <c r="A12" s="2">
        <v>20</v>
      </c>
      <c r="B12" s="2" t="s">
        <v>4</v>
      </c>
      <c r="C12" s="1" t="s">
        <v>183</v>
      </c>
      <c r="D12" s="2">
        <v>12.97</v>
      </c>
      <c r="E12" s="7">
        <f>100/Table1[[#This Row],[PB]]</f>
        <v>7.7101002313030067</v>
      </c>
      <c r="F12" s="8">
        <f>(Table1[[#This Row],[PB]]-$D$2)*Table1[[#This Row],[M/Sec]]</f>
        <v>12.721665381649963</v>
      </c>
    </row>
    <row r="13" spans="1:6" x14ac:dyDescent="0.35">
      <c r="A13" s="2">
        <v>16</v>
      </c>
      <c r="B13" s="2" t="s">
        <v>4</v>
      </c>
      <c r="C13" s="1" t="s">
        <v>184</v>
      </c>
      <c r="D13" s="2">
        <v>13.1</v>
      </c>
      <c r="E13" s="7">
        <f>100/Table1[[#This Row],[PB]]</f>
        <v>7.6335877862595423</v>
      </c>
      <c r="F13" s="8">
        <f>(Table1[[#This Row],[PB]]-$D$2)*Table1[[#This Row],[M/Sec]]</f>
        <v>13.58778625954198</v>
      </c>
    </row>
    <row r="14" spans="1:6" x14ac:dyDescent="0.35">
      <c r="A14" s="2">
        <v>14</v>
      </c>
      <c r="B14" s="2" t="s">
        <v>5</v>
      </c>
      <c r="C14" s="1" t="s">
        <v>185</v>
      </c>
      <c r="D14" s="2">
        <v>13.16</v>
      </c>
      <c r="E14" s="7">
        <f>100/Table1[[#This Row],[PB]]</f>
        <v>7.598784194528875</v>
      </c>
      <c r="F14" s="8">
        <f>(Table1[[#This Row],[PB]]-$D$2)*Table1[[#This Row],[M/Sec]]</f>
        <v>13.981762917933128</v>
      </c>
    </row>
    <row r="15" spans="1:6" x14ac:dyDescent="0.35">
      <c r="A15" s="2">
        <v>16</v>
      </c>
      <c r="B15" s="2" t="s">
        <v>5</v>
      </c>
      <c r="C15" s="1" t="s">
        <v>186</v>
      </c>
      <c r="D15" s="2">
        <v>13.21</v>
      </c>
      <c r="E15" s="7">
        <f>100/Table1[[#This Row],[PB]]</f>
        <v>7.5700227100681294</v>
      </c>
      <c r="F15" s="8">
        <f>(Table1[[#This Row],[PB]]-$D$2)*Table1[[#This Row],[M/Sec]]</f>
        <v>14.307342922028768</v>
      </c>
    </row>
    <row r="16" spans="1:6" x14ac:dyDescent="0.35">
      <c r="A16" s="2">
        <v>13</v>
      </c>
      <c r="B16" s="2" t="s">
        <v>5</v>
      </c>
      <c r="C16" s="1" t="s">
        <v>187</v>
      </c>
      <c r="D16" s="2">
        <v>13.22</v>
      </c>
      <c r="E16" s="7">
        <f>100/Table1[[#This Row],[PB]]</f>
        <v>7.5642965204235999</v>
      </c>
      <c r="F16" s="8">
        <f>(Table1[[#This Row],[PB]]-$D$2)*Table1[[#This Row],[M/Sec]]</f>
        <v>14.372163388804843</v>
      </c>
    </row>
    <row r="17" spans="1:6" x14ac:dyDescent="0.35">
      <c r="A17" s="2">
        <v>17</v>
      </c>
      <c r="B17" s="2" t="s">
        <v>4</v>
      </c>
      <c r="C17" s="1" t="s">
        <v>188</v>
      </c>
      <c r="D17" s="2">
        <v>13.32</v>
      </c>
      <c r="E17" s="7">
        <f>100/Table1[[#This Row],[PB]]</f>
        <v>7.5075075075075075</v>
      </c>
      <c r="F17" s="8">
        <f>(Table1[[#This Row],[PB]]-$D$2)*Table1[[#This Row],[M/Sec]]</f>
        <v>15.015015015015015</v>
      </c>
    </row>
    <row r="18" spans="1:6" x14ac:dyDescent="0.35">
      <c r="A18" s="2">
        <v>13</v>
      </c>
      <c r="B18" s="2" t="s">
        <v>4</v>
      </c>
      <c r="C18" s="1" t="s">
        <v>189</v>
      </c>
      <c r="D18" s="2">
        <v>13.42</v>
      </c>
      <c r="E18" s="7">
        <f>100/Table1[[#This Row],[PB]]</f>
        <v>7.4515648286140088</v>
      </c>
      <c r="F18" s="8">
        <f>(Table1[[#This Row],[PB]]-$D$2)*Table1[[#This Row],[M/Sec]]</f>
        <v>15.648286140089416</v>
      </c>
    </row>
    <row r="19" spans="1:6" x14ac:dyDescent="0.35">
      <c r="A19" s="2">
        <v>16</v>
      </c>
      <c r="B19" s="2" t="s">
        <v>4</v>
      </c>
      <c r="C19" s="1" t="s">
        <v>190</v>
      </c>
      <c r="D19" s="2">
        <v>13.43</v>
      </c>
      <c r="E19" s="7">
        <f>100/Table1[[#This Row],[PB]]</f>
        <v>7.4460163812360385</v>
      </c>
      <c r="F19" s="8">
        <f>(Table1[[#This Row],[PB]]-$D$2)*Table1[[#This Row],[M/Sec]]</f>
        <v>15.711094564408038</v>
      </c>
    </row>
    <row r="20" spans="1:6" x14ac:dyDescent="0.35">
      <c r="A20" s="2">
        <v>15</v>
      </c>
      <c r="B20" s="2" t="s">
        <v>4</v>
      </c>
      <c r="C20" s="1" t="s">
        <v>191</v>
      </c>
      <c r="D20" s="2">
        <v>13.46</v>
      </c>
      <c r="E20" s="7">
        <f>100/Table1[[#This Row],[PB]]</f>
        <v>7.4294205052005937</v>
      </c>
      <c r="F20" s="8">
        <f>(Table1[[#This Row],[PB]]-$D$2)*Table1[[#This Row],[M/Sec]]</f>
        <v>15.898959881129274</v>
      </c>
    </row>
    <row r="21" spans="1:6" x14ac:dyDescent="0.35">
      <c r="A21" s="2">
        <v>17</v>
      </c>
      <c r="B21" s="2" t="s">
        <v>5</v>
      </c>
      <c r="C21" s="1" t="s">
        <v>192</v>
      </c>
      <c r="D21" s="2">
        <v>13.5</v>
      </c>
      <c r="E21" s="7">
        <f>100/Table1[[#This Row],[PB]]</f>
        <v>7.4074074074074074</v>
      </c>
      <c r="F21" s="8">
        <f>(Table1[[#This Row],[PB]]-$D$2)*Table1[[#This Row],[M/Sec]]</f>
        <v>16.148148148148145</v>
      </c>
    </row>
    <row r="22" spans="1:6" x14ac:dyDescent="0.35">
      <c r="A22" s="2">
        <v>15</v>
      </c>
      <c r="B22" s="2" t="s">
        <v>5</v>
      </c>
      <c r="C22" s="1" t="s">
        <v>193</v>
      </c>
      <c r="D22" s="2">
        <v>13.51</v>
      </c>
      <c r="E22" s="7">
        <f>100/Table1[[#This Row],[PB]]</f>
        <v>7.4019245003700966</v>
      </c>
      <c r="F22" s="8">
        <f>(Table1[[#This Row],[PB]]-$D$2)*Table1[[#This Row],[M/Sec]]</f>
        <v>16.210214655810507</v>
      </c>
    </row>
    <row r="23" spans="1:6" x14ac:dyDescent="0.35">
      <c r="A23" s="2">
        <v>13</v>
      </c>
      <c r="B23" s="2" t="s">
        <v>5</v>
      </c>
      <c r="C23" s="1" t="s">
        <v>194</v>
      </c>
      <c r="D23" s="2">
        <v>13.56</v>
      </c>
      <c r="E23" s="7">
        <f>100/Table1[[#This Row],[PB]]</f>
        <v>7.3746312684365778</v>
      </c>
      <c r="F23" s="8">
        <f>(Table1[[#This Row],[PB]]-$D$2)*Table1[[#This Row],[M/Sec]]</f>
        <v>16.519174041297937</v>
      </c>
    </row>
    <row r="24" spans="1:6" x14ac:dyDescent="0.35">
      <c r="A24" s="2">
        <v>14</v>
      </c>
      <c r="B24" s="2" t="s">
        <v>4</v>
      </c>
      <c r="C24" s="1" t="s">
        <v>195</v>
      </c>
      <c r="D24" s="2">
        <v>13.65</v>
      </c>
      <c r="E24" s="7">
        <f>100/Table1[[#This Row],[PB]]</f>
        <v>7.3260073260073257</v>
      </c>
      <c r="F24" s="8">
        <f>(Table1[[#This Row],[PB]]-$D$2)*Table1[[#This Row],[M/Sec]]</f>
        <v>17.069597069597069</v>
      </c>
    </row>
    <row r="25" spans="1:6" x14ac:dyDescent="0.35">
      <c r="A25" s="2">
        <v>16</v>
      </c>
      <c r="B25" s="2" t="s">
        <v>4</v>
      </c>
      <c r="C25" s="1" t="s">
        <v>196</v>
      </c>
      <c r="D25" s="2">
        <v>13.87</v>
      </c>
      <c r="E25" s="7">
        <f>100/Table1[[#This Row],[PB]]</f>
        <v>7.2098053352559486</v>
      </c>
      <c r="F25" s="8">
        <f>(Table1[[#This Row],[PB]]-$D$2)*Table1[[#This Row],[M/Sec]]</f>
        <v>18.385003604902661</v>
      </c>
    </row>
    <row r="26" spans="1:6" x14ac:dyDescent="0.35">
      <c r="A26" s="2">
        <v>14</v>
      </c>
      <c r="B26" s="2" t="s">
        <v>5</v>
      </c>
      <c r="C26" s="1" t="s">
        <v>197</v>
      </c>
      <c r="D26" s="2">
        <v>13.91</v>
      </c>
      <c r="E26" s="7">
        <f>100/Table1[[#This Row],[PB]]</f>
        <v>7.1890726096333575</v>
      </c>
      <c r="F26" s="8">
        <f>(Table1[[#This Row],[PB]]-$D$2)*Table1[[#This Row],[M/Sec]]</f>
        <v>18.619698058950394</v>
      </c>
    </row>
    <row r="27" spans="1:6" x14ac:dyDescent="0.35">
      <c r="A27" s="2">
        <v>14</v>
      </c>
      <c r="B27" s="2" t="s">
        <v>4</v>
      </c>
      <c r="C27" s="1" t="s">
        <v>198</v>
      </c>
      <c r="D27" s="2">
        <v>13.93</v>
      </c>
      <c r="E27" s="7">
        <f>100/Table1[[#This Row],[PB]]</f>
        <v>7.1787508973438623</v>
      </c>
      <c r="F27" s="8">
        <f>(Table1[[#This Row],[PB]]-$D$2)*Table1[[#This Row],[M/Sec]]</f>
        <v>18.736539842067476</v>
      </c>
    </row>
    <row r="28" spans="1:6" x14ac:dyDescent="0.35">
      <c r="A28" s="2">
        <v>14</v>
      </c>
      <c r="B28" s="2" t="s">
        <v>5</v>
      </c>
      <c r="C28" s="1" t="s">
        <v>199</v>
      </c>
      <c r="D28" s="2">
        <v>14.07</v>
      </c>
      <c r="E28" s="7">
        <f>100/Table1[[#This Row],[PB]]</f>
        <v>7.1073205401563611</v>
      </c>
      <c r="F28" s="8">
        <f>(Table1[[#This Row],[PB]]-$D$2)*Table1[[#This Row],[M/Sec]]</f>
        <v>19.545131485429994</v>
      </c>
    </row>
    <row r="29" spans="1:6" x14ac:dyDescent="0.35">
      <c r="A29" s="2">
        <v>15</v>
      </c>
      <c r="B29" s="2" t="s">
        <v>4</v>
      </c>
      <c r="C29" s="1" t="s">
        <v>200</v>
      </c>
      <c r="D29" s="2">
        <v>14.13</v>
      </c>
      <c r="E29" s="7">
        <f>100/Table1[[#This Row],[PB]]</f>
        <v>7.0771408351026182</v>
      </c>
      <c r="F29" s="8">
        <f>(Table1[[#This Row],[PB]]-$D$2)*Table1[[#This Row],[M/Sec]]</f>
        <v>19.88676574663836</v>
      </c>
    </row>
    <row r="30" spans="1:6" x14ac:dyDescent="0.35">
      <c r="A30" s="2">
        <v>13</v>
      </c>
      <c r="B30" s="2" t="s">
        <v>5</v>
      </c>
      <c r="C30" s="1" t="s">
        <v>201</v>
      </c>
      <c r="D30" s="2">
        <v>14.14</v>
      </c>
      <c r="E30" s="9">
        <f>100/Table1[[#This Row],[PB]]</f>
        <v>7.0721357850070721</v>
      </c>
      <c r="F30" s="10">
        <f>(Table1[[#This Row],[PB]]-$D$2)*Table1[[#This Row],[M/Sec]]</f>
        <v>19.943422913719946</v>
      </c>
    </row>
    <row r="31" spans="1:6" x14ac:dyDescent="0.35">
      <c r="A31" s="2">
        <v>14</v>
      </c>
      <c r="B31" s="2" t="s">
        <v>5</v>
      </c>
      <c r="C31" s="1" t="s">
        <v>202</v>
      </c>
      <c r="D31" s="2">
        <v>14.16</v>
      </c>
      <c r="E31" s="9">
        <f>100/Table1[[#This Row],[PB]]</f>
        <v>7.0621468926553668</v>
      </c>
      <c r="F31" s="10">
        <f>(Table1[[#This Row],[PB]]-$D$2)*Table1[[#This Row],[M/Sec]]</f>
        <v>20.056497175141242</v>
      </c>
    </row>
    <row r="32" spans="1:6" x14ac:dyDescent="0.35">
      <c r="A32" s="2">
        <v>14</v>
      </c>
      <c r="B32" s="2" t="s">
        <v>5</v>
      </c>
      <c r="C32" s="1" t="s">
        <v>203</v>
      </c>
      <c r="D32" s="2">
        <v>14.18</v>
      </c>
      <c r="E32" s="9">
        <f>100/Table1[[#This Row],[PB]]</f>
        <v>7.0521861777150923</v>
      </c>
      <c r="F32" s="10">
        <f>(Table1[[#This Row],[PB]]-$D$2)*Table1[[#This Row],[M/Sec]]</f>
        <v>20.16925246826516</v>
      </c>
    </row>
    <row r="33" spans="1:6" x14ac:dyDescent="0.35">
      <c r="A33" s="2">
        <v>13</v>
      </c>
      <c r="B33" s="2" t="s">
        <v>4</v>
      </c>
      <c r="C33" s="1" t="s">
        <v>204</v>
      </c>
      <c r="D33" s="2">
        <v>14.22</v>
      </c>
      <c r="E33" s="9">
        <f>100/Table1[[#This Row],[PB]]</f>
        <v>7.0323488045007032</v>
      </c>
      <c r="F33" s="10">
        <f>(Table1[[#This Row],[PB]]-$D$2)*Table1[[#This Row],[M/Sec]]</f>
        <v>20.393811533052041</v>
      </c>
    </row>
    <row r="34" spans="1:6" x14ac:dyDescent="0.35">
      <c r="A34" s="2">
        <v>13</v>
      </c>
      <c r="B34" s="2" t="s">
        <v>5</v>
      </c>
      <c r="C34" s="1" t="s">
        <v>205</v>
      </c>
      <c r="D34" s="2">
        <v>14.43</v>
      </c>
      <c r="E34" s="9">
        <f>100/Table1[[#This Row],[PB]]</f>
        <v>6.9300069300069298</v>
      </c>
      <c r="F34" s="10">
        <f>(Table1[[#This Row],[PB]]-$D$2)*Table1[[#This Row],[M/Sec]]</f>
        <v>21.552321552321548</v>
      </c>
    </row>
    <row r="35" spans="1:6" x14ac:dyDescent="0.35">
      <c r="A35" s="2">
        <v>16</v>
      </c>
      <c r="B35" s="2" t="s">
        <v>5</v>
      </c>
      <c r="C35" s="1" t="s">
        <v>206</v>
      </c>
      <c r="D35" s="2">
        <v>14.51</v>
      </c>
      <c r="E35" s="9">
        <f>100/Table1[[#This Row],[PB]]</f>
        <v>6.8917987594762238</v>
      </c>
      <c r="F35" s="10">
        <f>(Table1[[#This Row],[PB]]-$D$2)*Table1[[#This Row],[M/Sec]]</f>
        <v>21.984838042729152</v>
      </c>
    </row>
    <row r="36" spans="1:6" x14ac:dyDescent="0.35">
      <c r="A36" s="2">
        <v>14</v>
      </c>
      <c r="B36" s="2" t="s">
        <v>4</v>
      </c>
      <c r="C36" s="1" t="s">
        <v>207</v>
      </c>
      <c r="D36" s="2">
        <v>14.54</v>
      </c>
      <c r="E36" s="9">
        <f>100/Table1[[#This Row],[PB]]</f>
        <v>6.8775790921595599</v>
      </c>
      <c r="F36" s="10">
        <f>(Table1[[#This Row],[PB]]-$D$2)*Table1[[#This Row],[M/Sec]]</f>
        <v>22.145804676753777</v>
      </c>
    </row>
    <row r="37" spans="1:6" x14ac:dyDescent="0.35">
      <c r="A37" s="2">
        <v>13</v>
      </c>
      <c r="B37" s="2" t="s">
        <v>5</v>
      </c>
      <c r="C37" s="1" t="s">
        <v>208</v>
      </c>
      <c r="D37" s="2">
        <v>14.65</v>
      </c>
      <c r="E37" s="9">
        <f>100/Table1[[#This Row],[PB]]</f>
        <v>6.8259385665529004</v>
      </c>
      <c r="F37" s="10">
        <f>(Table1[[#This Row],[PB]]-$D$2)*Table1[[#This Row],[M/Sec]]</f>
        <v>22.730375426621158</v>
      </c>
    </row>
    <row r="38" spans="1:6" x14ac:dyDescent="0.35">
      <c r="A38" s="2">
        <v>13</v>
      </c>
      <c r="B38" s="2" t="s">
        <v>4</v>
      </c>
      <c r="C38" s="1" t="s">
        <v>209</v>
      </c>
      <c r="D38" s="2">
        <v>14.69</v>
      </c>
      <c r="E38" s="9">
        <f>100/Table1[[#This Row],[PB]]</f>
        <v>6.8073519400953035</v>
      </c>
      <c r="F38" s="10">
        <f>(Table1[[#This Row],[PB]]-$D$2)*Table1[[#This Row],[M/Sec]]</f>
        <v>22.940776038121168</v>
      </c>
    </row>
    <row r="39" spans="1:6" x14ac:dyDescent="0.35">
      <c r="A39" s="2">
        <v>17</v>
      </c>
      <c r="B39" s="2" t="s">
        <v>5</v>
      </c>
      <c r="C39" s="1" t="s">
        <v>210</v>
      </c>
      <c r="D39" s="2">
        <v>14.88</v>
      </c>
      <c r="E39" s="9">
        <f>100/Table1[[#This Row],[PB]]</f>
        <v>6.7204301075268811</v>
      </c>
      <c r="F39" s="10">
        <f>(Table1[[#This Row],[PB]]-$D$2)*Table1[[#This Row],[M/Sec]]</f>
        <v>23.9247311827957</v>
      </c>
    </row>
    <row r="40" spans="1:6" x14ac:dyDescent="0.35">
      <c r="A40" s="2">
        <v>13</v>
      </c>
      <c r="B40" s="2" t="s">
        <v>5</v>
      </c>
      <c r="C40" s="1" t="s">
        <v>211</v>
      </c>
      <c r="D40" s="2">
        <v>15.11</v>
      </c>
      <c r="E40" s="9">
        <f>100/Table1[[#This Row],[PB]]</f>
        <v>6.6181336863004638</v>
      </c>
      <c r="F40" s="10">
        <f>(Table1[[#This Row],[PB]]-$D$2)*Table1[[#This Row],[M/Sec]]</f>
        <v>25.082726671078753</v>
      </c>
    </row>
    <row r="41" spans="1:6" x14ac:dyDescent="0.35">
      <c r="A41" s="2">
        <v>20</v>
      </c>
      <c r="B41" s="2" t="s">
        <v>5</v>
      </c>
      <c r="C41" s="1" t="s">
        <v>212</v>
      </c>
      <c r="D41" s="2">
        <v>15.14</v>
      </c>
      <c r="E41" s="9">
        <f>100/Table1[[#This Row],[PB]]</f>
        <v>6.6050198150594452</v>
      </c>
      <c r="F41" s="10">
        <f>(Table1[[#This Row],[PB]]-$D$2)*Table1[[#This Row],[M/Sec]]</f>
        <v>25.231175693527081</v>
      </c>
    </row>
    <row r="42" spans="1:6" x14ac:dyDescent="0.35">
      <c r="A42" s="2">
        <v>13</v>
      </c>
      <c r="B42" s="2" t="s">
        <v>4</v>
      </c>
      <c r="C42" s="1" t="s">
        <v>213</v>
      </c>
      <c r="D42" s="2">
        <v>15.17</v>
      </c>
      <c r="E42" s="9">
        <f>100/Table1[[#This Row],[PB]]</f>
        <v>6.5919578114700066</v>
      </c>
      <c r="F42" s="10">
        <f>(Table1[[#This Row],[PB]]-$D$2)*Table1[[#This Row],[M/Sec]]</f>
        <v>25.379037574159522</v>
      </c>
    </row>
    <row r="43" spans="1:6" x14ac:dyDescent="0.35">
      <c r="A43" s="2">
        <v>16</v>
      </c>
      <c r="B43" s="2" t="s">
        <v>4</v>
      </c>
      <c r="C43" s="1" t="s">
        <v>214</v>
      </c>
      <c r="D43" s="2">
        <v>15.23</v>
      </c>
      <c r="E43" s="9">
        <f>100/Table1[[#This Row],[PB]]</f>
        <v>6.5659881812212735</v>
      </c>
      <c r="F43" s="10">
        <f>(Table1[[#This Row],[PB]]-$D$2)*Table1[[#This Row],[M/Sec]]</f>
        <v>25.673013788575179</v>
      </c>
    </row>
    <row r="44" spans="1:6" x14ac:dyDescent="0.35">
      <c r="A44" s="2">
        <v>13</v>
      </c>
      <c r="B44" s="2" t="s">
        <v>5</v>
      </c>
      <c r="C44" s="1" t="s">
        <v>215</v>
      </c>
      <c r="D44" s="2">
        <v>15.46</v>
      </c>
      <c r="E44" s="19">
        <f>100/Table1[[#This Row],[PB]]</f>
        <v>6.4683053040103493</v>
      </c>
      <c r="F44" s="20">
        <f>(Table1[[#This Row],[PB]]-$D$2)*Table1[[#This Row],[M/Sec]]</f>
        <v>26.778783958602851</v>
      </c>
    </row>
    <row r="45" spans="1:6" x14ac:dyDescent="0.35">
      <c r="A45" s="2">
        <v>13</v>
      </c>
      <c r="B45" s="2" t="s">
        <v>4</v>
      </c>
      <c r="C45" s="1" t="s">
        <v>216</v>
      </c>
      <c r="D45" s="2">
        <v>15.47</v>
      </c>
      <c r="E45" s="19">
        <f>100/Table1[[#This Row],[PB]]</f>
        <v>6.4641241111829348</v>
      </c>
      <c r="F45" s="20">
        <f>(Table1[[#This Row],[PB]]-$D$2)*Table1[[#This Row],[M/Sec]]</f>
        <v>26.826115061409183</v>
      </c>
    </row>
    <row r="46" spans="1:6" x14ac:dyDescent="0.35">
      <c r="A46" s="2">
        <v>14</v>
      </c>
      <c r="B46" s="2" t="s">
        <v>5</v>
      </c>
      <c r="C46" s="1" t="s">
        <v>217</v>
      </c>
      <c r="D46" s="2">
        <v>15.81</v>
      </c>
      <c r="E46" s="19">
        <f>100/Table1[[#This Row],[PB]]</f>
        <v>6.3251106894370652</v>
      </c>
      <c r="F46" s="20">
        <f>(Table1[[#This Row],[PB]]-$D$2)*Table1[[#This Row],[M/Sec]]</f>
        <v>28.399746995572425</v>
      </c>
    </row>
    <row r="47" spans="1:6" x14ac:dyDescent="0.35">
      <c r="A47" s="2">
        <v>14</v>
      </c>
      <c r="B47" s="2" t="s">
        <v>5</v>
      </c>
      <c r="C47" s="1" t="s">
        <v>218</v>
      </c>
      <c r="D47" s="2">
        <v>16.11</v>
      </c>
      <c r="E47" s="19">
        <f>100/Table1[[#This Row],[PB]]</f>
        <v>6.2073246430788336</v>
      </c>
      <c r="F47" s="20">
        <f>(Table1[[#This Row],[PB]]-$D$2)*Table1[[#This Row],[M/Sec]]</f>
        <v>29.733085040347607</v>
      </c>
    </row>
    <row r="48" spans="1:6" x14ac:dyDescent="0.35">
      <c r="A48" s="2">
        <v>13</v>
      </c>
      <c r="B48" s="2" t="s">
        <v>4</v>
      </c>
      <c r="C48" s="1" t="s">
        <v>219</v>
      </c>
      <c r="D48" s="2">
        <v>16.12</v>
      </c>
      <c r="E48" s="19">
        <f>100/Table1[[#This Row],[PB]]</f>
        <v>6.2034739454094288</v>
      </c>
      <c r="F48" s="20">
        <f>(Table1[[#This Row],[PB]]-$D$2)*Table1[[#This Row],[M/Sec]]</f>
        <v>29.776674937965261</v>
      </c>
    </row>
    <row r="49" spans="1:6" x14ac:dyDescent="0.35">
      <c r="A49" s="2">
        <v>14</v>
      </c>
      <c r="B49" s="2" t="s">
        <v>5</v>
      </c>
      <c r="C49" s="1" t="s">
        <v>220</v>
      </c>
      <c r="D49" s="2">
        <v>16.149999999999999</v>
      </c>
      <c r="E49" s="19">
        <f>100/Table1[[#This Row],[PB]]</f>
        <v>6.1919504643962853</v>
      </c>
      <c r="F49" s="20">
        <f>(Table1[[#This Row],[PB]]-$D$2)*Table1[[#This Row],[M/Sec]]</f>
        <v>29.907120743034046</v>
      </c>
    </row>
    <row r="50" spans="1:6" x14ac:dyDescent="0.35">
      <c r="A50" s="2">
        <v>14</v>
      </c>
      <c r="B50" s="2" t="s">
        <v>5</v>
      </c>
      <c r="C50" s="1" t="s">
        <v>221</v>
      </c>
      <c r="D50" s="2">
        <v>16.45</v>
      </c>
      <c r="E50" s="19">
        <f>100/Table1[[#This Row],[PB]]</f>
        <v>6.0790273556231007</v>
      </c>
      <c r="F50" s="20">
        <f>(Table1[[#This Row],[PB]]-$D$2)*Table1[[#This Row],[M/Sec]]</f>
        <v>31.1854103343465</v>
      </c>
    </row>
    <row r="51" spans="1:6" x14ac:dyDescent="0.35">
      <c r="A51" s="2">
        <v>14</v>
      </c>
      <c r="B51" s="2" t="s">
        <v>4</v>
      </c>
      <c r="C51" s="1" t="s">
        <v>222</v>
      </c>
      <c r="D51" s="2">
        <v>16.48</v>
      </c>
      <c r="E51" s="19">
        <f>100/Table1[[#This Row],[PB]]</f>
        <v>6.0679611650485432</v>
      </c>
      <c r="F51" s="20">
        <f>(Table1[[#This Row],[PB]]-$D$2)*Table1[[#This Row],[M/Sec]]</f>
        <v>31.310679611650485</v>
      </c>
    </row>
    <row r="52" spans="1:6" x14ac:dyDescent="0.35">
      <c r="A52" s="2">
        <v>13</v>
      </c>
      <c r="B52" s="2" t="s">
        <v>4</v>
      </c>
      <c r="C52" s="1" t="s">
        <v>223</v>
      </c>
      <c r="D52" s="2">
        <v>16.59</v>
      </c>
      <c r="E52" s="19">
        <f>100/Table1[[#This Row],[PB]]</f>
        <v>6.027727546714889</v>
      </c>
      <c r="F52" s="20">
        <f>(Table1[[#This Row],[PB]]-$D$2)*Table1[[#This Row],[M/Sec]]</f>
        <v>31.766124171187464</v>
      </c>
    </row>
    <row r="53" spans="1:6" x14ac:dyDescent="0.35">
      <c r="A53" s="2">
        <v>13</v>
      </c>
      <c r="B53" s="2" t="s">
        <v>4</v>
      </c>
      <c r="C53" s="1" t="s">
        <v>224</v>
      </c>
      <c r="D53" s="2">
        <v>16.899999999999999</v>
      </c>
      <c r="E53" s="19">
        <f>100/Table1[[#This Row],[PB]]</f>
        <v>5.9171597633136104</v>
      </c>
      <c r="F53" s="20">
        <f>(Table1[[#This Row],[PB]]-$D$2)*Table1[[#This Row],[M/Sec]]</f>
        <v>33.017751479289934</v>
      </c>
    </row>
    <row r="54" spans="1:6" x14ac:dyDescent="0.35">
      <c r="A54" s="2">
        <v>13</v>
      </c>
      <c r="B54" s="2" t="s">
        <v>5</v>
      </c>
      <c r="C54" s="1" t="s">
        <v>225</v>
      </c>
      <c r="D54" s="2">
        <v>16.93</v>
      </c>
      <c r="E54" s="19">
        <f>100/Table1[[#This Row],[PB]]</f>
        <v>5.9066745422327234</v>
      </c>
      <c r="F54" s="20">
        <f>(Table1[[#This Row],[PB]]-$D$2)*Table1[[#This Row],[M/Sec]]</f>
        <v>33.136444181925576</v>
      </c>
    </row>
    <row r="55" spans="1:6" x14ac:dyDescent="0.35">
      <c r="A55" s="2">
        <v>17</v>
      </c>
      <c r="B55" s="2" t="s">
        <v>4</v>
      </c>
      <c r="C55" s="1" t="s">
        <v>226</v>
      </c>
      <c r="D55" s="2">
        <v>17.03</v>
      </c>
      <c r="E55" s="19">
        <f>100/Table1[[#This Row],[PB]]</f>
        <v>5.8719906048150321</v>
      </c>
      <c r="F55" s="20">
        <f>(Table1[[#This Row],[PB]]-$D$2)*Table1[[#This Row],[M/Sec]]</f>
        <v>33.529066353493839</v>
      </c>
    </row>
    <row r="56" spans="1:6" x14ac:dyDescent="0.35">
      <c r="A56" s="2">
        <v>14</v>
      </c>
      <c r="B56" s="2" t="s">
        <v>5</v>
      </c>
      <c r="C56" s="1" t="s">
        <v>227</v>
      </c>
      <c r="D56" s="2">
        <v>18.649999999999999</v>
      </c>
      <c r="E56" s="19">
        <f>100/Table1[[#This Row],[PB]]</f>
        <v>5.3619302949061662</v>
      </c>
      <c r="F56" s="20">
        <f>(Table1[[#This Row],[PB]]-$D$2)*Table1[[#This Row],[M/Sec]]</f>
        <v>39.30294906166219</v>
      </c>
    </row>
  </sheetData>
  <pageMargins left="0.7" right="0.7" top="0.75" bottom="0.75" header="0.3" footer="0.3"/>
  <pageSetup paperSize="9" scale="77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  <pageSetUpPr fitToPage="1"/>
  </sheetPr>
  <dimension ref="A1:F26"/>
  <sheetViews>
    <sheetView workbookViewId="0">
      <selection activeCell="D1" sqref="D1:D1048576"/>
    </sheetView>
  </sheetViews>
  <sheetFormatPr defaultColWidth="8" defaultRowHeight="18" x14ac:dyDescent="0.35"/>
  <cols>
    <col min="1" max="1" width="10.44140625" style="6" bestFit="1" customWidth="1"/>
    <col min="2" max="2" width="14.33203125" style="6" bestFit="1" customWidth="1"/>
    <col min="3" max="3" width="34.33203125" style="4" bestFit="1" customWidth="1"/>
    <col min="4" max="4" width="9.109375" style="6" bestFit="1" customWidth="1"/>
    <col min="5" max="5" width="13.44140625" style="6" bestFit="1" customWidth="1"/>
    <col min="6" max="6" width="16.44140625" style="6" bestFit="1" customWidth="1"/>
    <col min="7" max="16384" width="8" style="4"/>
  </cols>
  <sheetData>
    <row r="1" spans="1:6" x14ac:dyDescent="0.35">
      <c r="A1" s="6" t="s">
        <v>0</v>
      </c>
      <c r="B1" s="6" t="s">
        <v>1</v>
      </c>
      <c r="C1" s="4" t="s">
        <v>3</v>
      </c>
      <c r="D1" s="6" t="s">
        <v>2</v>
      </c>
      <c r="E1" s="6" t="s">
        <v>6</v>
      </c>
      <c r="F1" s="6" t="s">
        <v>7</v>
      </c>
    </row>
    <row r="2" spans="1:6" x14ac:dyDescent="0.35">
      <c r="A2" s="2">
        <v>12</v>
      </c>
      <c r="B2" s="2" t="s">
        <v>4</v>
      </c>
      <c r="C2" s="1" t="s">
        <v>148</v>
      </c>
      <c r="D2" s="2">
        <v>14.1</v>
      </c>
      <c r="E2" s="7">
        <f>100/Table110[[#This Row],[PB]]</f>
        <v>7.0921985815602842</v>
      </c>
      <c r="F2" s="8">
        <f>(Table110[[#This Row],[PB]]-$D$2)*Table110[[#This Row],[M/Sec]]</f>
        <v>0</v>
      </c>
    </row>
    <row r="3" spans="1:6" x14ac:dyDescent="0.35">
      <c r="A3" s="2">
        <v>12</v>
      </c>
      <c r="B3" s="2" t="s">
        <v>5</v>
      </c>
      <c r="C3" s="1" t="s">
        <v>163</v>
      </c>
      <c r="D3" s="2">
        <v>14.58</v>
      </c>
      <c r="E3" s="7">
        <f>100/Table110[[#This Row],[PB]]</f>
        <v>6.8587105624142657</v>
      </c>
      <c r="F3" s="8">
        <f>(Table110[[#This Row],[PB]]-$D$2)*Table110[[#This Row],[M/Sec]]</f>
        <v>3.2921810699588505</v>
      </c>
    </row>
    <row r="4" spans="1:6" x14ac:dyDescent="0.35">
      <c r="A4" s="2">
        <v>12</v>
      </c>
      <c r="B4" s="2" t="s">
        <v>4</v>
      </c>
      <c r="C4" s="1" t="s">
        <v>149</v>
      </c>
      <c r="D4" s="2">
        <v>14.86</v>
      </c>
      <c r="E4" s="7">
        <f>100/Table110[[#This Row],[PB]]</f>
        <v>6.7294751009421265</v>
      </c>
      <c r="F4" s="8">
        <f>(Table110[[#This Row],[PB]]-$D$2)*Table110[[#This Row],[M/Sec]]</f>
        <v>5.1144010767160148</v>
      </c>
    </row>
    <row r="5" spans="1:6" x14ac:dyDescent="0.35">
      <c r="A5" s="2">
        <v>12</v>
      </c>
      <c r="B5" s="2" t="s">
        <v>5</v>
      </c>
      <c r="C5" s="1" t="s">
        <v>164</v>
      </c>
      <c r="D5" s="2">
        <v>14.96</v>
      </c>
      <c r="E5" s="7">
        <f>100/Table110[[#This Row],[PB]]</f>
        <v>6.6844919786096249</v>
      </c>
      <c r="F5" s="8">
        <f>(Table110[[#This Row],[PB]]-$D$2)*Table110[[#This Row],[M/Sec]]</f>
        <v>5.7486631016042855</v>
      </c>
    </row>
    <row r="6" spans="1:6" x14ac:dyDescent="0.35">
      <c r="A6" s="2">
        <v>12</v>
      </c>
      <c r="B6" s="2" t="s">
        <v>5</v>
      </c>
      <c r="C6" s="1" t="s">
        <v>165</v>
      </c>
      <c r="D6" s="2">
        <v>15.09</v>
      </c>
      <c r="E6" s="7">
        <f>100/Table110[[#This Row],[PB]]</f>
        <v>6.6269052352551361</v>
      </c>
      <c r="F6" s="8">
        <f>(Table110[[#This Row],[PB]]-$D$2)*Table110[[#This Row],[M/Sec]]</f>
        <v>6.5606361829025861</v>
      </c>
    </row>
    <row r="7" spans="1:6" x14ac:dyDescent="0.35">
      <c r="A7" s="2">
        <v>12</v>
      </c>
      <c r="B7" s="2" t="s">
        <v>5</v>
      </c>
      <c r="C7" s="1" t="s">
        <v>166</v>
      </c>
      <c r="D7" s="2">
        <v>15.27</v>
      </c>
      <c r="E7" s="7">
        <f>100/Table110[[#This Row],[PB]]</f>
        <v>6.5487884741322855</v>
      </c>
      <c r="F7" s="8">
        <f>(Table110[[#This Row],[PB]]-$D$2)*Table110[[#This Row],[M/Sec]]</f>
        <v>7.6620825147347738</v>
      </c>
    </row>
    <row r="8" spans="1:6" x14ac:dyDescent="0.35">
      <c r="A8" s="2">
        <v>12</v>
      </c>
      <c r="B8" s="2" t="s">
        <v>5</v>
      </c>
      <c r="C8" s="1" t="s">
        <v>167</v>
      </c>
      <c r="D8" s="2">
        <v>15.44</v>
      </c>
      <c r="E8" s="7">
        <f>100/Table110[[#This Row],[PB]]</f>
        <v>6.4766839378238341</v>
      </c>
      <c r="F8" s="8">
        <f>(Table110[[#This Row],[PB]]-$D$2)*Table110[[#This Row],[M/Sec]]</f>
        <v>8.6787564766839367</v>
      </c>
    </row>
    <row r="9" spans="1:6" x14ac:dyDescent="0.35">
      <c r="A9" s="2">
        <v>12</v>
      </c>
      <c r="B9" s="2" t="s">
        <v>4</v>
      </c>
      <c r="C9" s="1" t="s">
        <v>150</v>
      </c>
      <c r="D9" s="2">
        <v>15.45</v>
      </c>
      <c r="E9" s="7">
        <f>100/Table110[[#This Row],[PB]]</f>
        <v>6.4724919093851137</v>
      </c>
      <c r="F9" s="8">
        <f>(Table110[[#This Row],[PB]]-$D$2)*Table110[[#This Row],[M/Sec]]</f>
        <v>8.7378640776699008</v>
      </c>
    </row>
    <row r="10" spans="1:6" x14ac:dyDescent="0.35">
      <c r="A10" s="2">
        <v>12</v>
      </c>
      <c r="B10" s="2" t="s">
        <v>4</v>
      </c>
      <c r="C10" s="1" t="s">
        <v>151</v>
      </c>
      <c r="D10" s="2">
        <v>15.57</v>
      </c>
      <c r="E10" s="7">
        <f>100/Table110[[#This Row],[PB]]</f>
        <v>6.422607578676943</v>
      </c>
      <c r="F10" s="8">
        <f>(Table110[[#This Row],[PB]]-$D$2)*Table110[[#This Row],[M/Sec]]</f>
        <v>9.4412331406551111</v>
      </c>
    </row>
    <row r="11" spans="1:6" x14ac:dyDescent="0.35">
      <c r="A11" s="2">
        <v>12</v>
      </c>
      <c r="B11" s="2" t="s">
        <v>4</v>
      </c>
      <c r="C11" s="1" t="s">
        <v>152</v>
      </c>
      <c r="D11" s="2">
        <v>15.7</v>
      </c>
      <c r="E11" s="7">
        <f>100/Table110[[#This Row],[PB]]</f>
        <v>6.369426751592357</v>
      </c>
      <c r="F11" s="8">
        <f>(Table110[[#This Row],[PB]]-$D$2)*Table110[[#This Row],[M/Sec]]</f>
        <v>10.191082802547768</v>
      </c>
    </row>
    <row r="12" spans="1:6" x14ac:dyDescent="0.35">
      <c r="A12" s="2">
        <v>12</v>
      </c>
      <c r="B12" s="2" t="s">
        <v>4</v>
      </c>
      <c r="C12" s="1" t="s">
        <v>153</v>
      </c>
      <c r="D12" s="2">
        <v>15.94</v>
      </c>
      <c r="E12" s="7">
        <f>100/Table110[[#This Row],[PB]]</f>
        <v>6.2735257214554583</v>
      </c>
      <c r="F12" s="8">
        <f>(Table110[[#This Row],[PB]]-$D$2)*Table110[[#This Row],[M/Sec]]</f>
        <v>11.543287327478042</v>
      </c>
    </row>
    <row r="13" spans="1:6" x14ac:dyDescent="0.35">
      <c r="A13" s="2">
        <v>12</v>
      </c>
      <c r="B13" s="2" t="s">
        <v>4</v>
      </c>
      <c r="C13" s="1" t="s">
        <v>154</v>
      </c>
      <c r="D13" s="2">
        <v>15.94</v>
      </c>
      <c r="E13" s="9">
        <f>100/Table110[[#This Row],[PB]]</f>
        <v>6.2735257214554583</v>
      </c>
      <c r="F13" s="10">
        <f>(Table110[[#This Row],[PB]]-$D$2)*Table110[[#This Row],[M/Sec]]</f>
        <v>11.543287327478042</v>
      </c>
    </row>
    <row r="14" spans="1:6" x14ac:dyDescent="0.35">
      <c r="A14" s="2">
        <v>12</v>
      </c>
      <c r="B14" s="2" t="s">
        <v>4</v>
      </c>
      <c r="C14" s="1" t="s">
        <v>155</v>
      </c>
      <c r="D14" s="2">
        <v>16.22</v>
      </c>
      <c r="E14" s="7">
        <f>100/Table110[[#This Row],[PB]]</f>
        <v>6.1652281134401976</v>
      </c>
      <c r="F14" s="8">
        <f>(Table110[[#This Row],[PB]]-$D$2)*Table110[[#This Row],[M/Sec]]</f>
        <v>13.070283600493214</v>
      </c>
    </row>
    <row r="15" spans="1:6" x14ac:dyDescent="0.35">
      <c r="A15" s="2">
        <v>12</v>
      </c>
      <c r="B15" s="2" t="s">
        <v>5</v>
      </c>
      <c r="C15" s="1" t="s">
        <v>168</v>
      </c>
      <c r="D15" s="2">
        <v>16.32</v>
      </c>
      <c r="E15" s="7">
        <f>100/Table110[[#This Row],[PB]]</f>
        <v>6.1274509803921564</v>
      </c>
      <c r="F15" s="8">
        <f>(Table110[[#This Row],[PB]]-$D$2)*Table110[[#This Row],[M/Sec]]</f>
        <v>13.602941176470591</v>
      </c>
    </row>
    <row r="16" spans="1:6" x14ac:dyDescent="0.35">
      <c r="A16" s="2">
        <v>12</v>
      </c>
      <c r="B16" s="2" t="s">
        <v>5</v>
      </c>
      <c r="C16" s="1" t="s">
        <v>169</v>
      </c>
      <c r="D16" s="2">
        <v>16.37</v>
      </c>
      <c r="E16" s="7">
        <f>100/Table110[[#This Row],[PB]]</f>
        <v>6.1087354917532064</v>
      </c>
      <c r="F16" s="8">
        <f>(Table110[[#This Row],[PB]]-$D$2)*Table110[[#This Row],[M/Sec]]</f>
        <v>13.866829566279787</v>
      </c>
    </row>
    <row r="17" spans="1:6" x14ac:dyDescent="0.35">
      <c r="A17" s="2">
        <v>12</v>
      </c>
      <c r="B17" s="2" t="s">
        <v>5</v>
      </c>
      <c r="C17" s="1" t="s">
        <v>170</v>
      </c>
      <c r="D17" s="2">
        <v>16.5</v>
      </c>
      <c r="E17" s="7">
        <f>100/Table110[[#This Row],[PB]]</f>
        <v>6.0606060606060606</v>
      </c>
      <c r="F17" s="8">
        <f>(Table110[[#This Row],[PB]]-$D$2)*Table110[[#This Row],[M/Sec]]</f>
        <v>14.545454545454547</v>
      </c>
    </row>
    <row r="18" spans="1:6" x14ac:dyDescent="0.35">
      <c r="A18" s="2">
        <v>12</v>
      </c>
      <c r="B18" s="2" t="s">
        <v>4</v>
      </c>
      <c r="C18" s="1" t="s">
        <v>156</v>
      </c>
      <c r="D18" s="2">
        <v>16.579999999999998</v>
      </c>
      <c r="E18" s="7">
        <f>100/Table110[[#This Row],[PB]]</f>
        <v>6.0313630880579021</v>
      </c>
      <c r="F18" s="8">
        <f>(Table110[[#This Row],[PB]]-$D$2)*Table110[[#This Row],[M/Sec]]</f>
        <v>14.957780458383588</v>
      </c>
    </row>
    <row r="19" spans="1:6" x14ac:dyDescent="0.35">
      <c r="A19" s="2">
        <v>12</v>
      </c>
      <c r="B19" s="2" t="s">
        <v>4</v>
      </c>
      <c r="C19" s="1" t="s">
        <v>157</v>
      </c>
      <c r="D19" s="2">
        <v>16.63</v>
      </c>
      <c r="E19" s="7">
        <f>100/Table110[[#This Row],[PB]]</f>
        <v>6.0132291040288637</v>
      </c>
      <c r="F19" s="8">
        <f>(Table110[[#This Row],[PB]]-$D$2)*Table110[[#This Row],[M/Sec]]</f>
        <v>15.213469633193021</v>
      </c>
    </row>
    <row r="20" spans="1:6" x14ac:dyDescent="0.35">
      <c r="A20" s="2">
        <v>12</v>
      </c>
      <c r="B20" s="2" t="s">
        <v>4</v>
      </c>
      <c r="C20" s="1" t="s">
        <v>158</v>
      </c>
      <c r="D20" s="2">
        <v>16.75</v>
      </c>
      <c r="E20" s="7">
        <f>100/Table110[[#This Row],[PB]]</f>
        <v>5.9701492537313436</v>
      </c>
      <c r="F20" s="8">
        <f>(Table110[[#This Row],[PB]]-$D$2)*Table110[[#This Row],[M/Sec]]</f>
        <v>15.820895522388064</v>
      </c>
    </row>
    <row r="21" spans="1:6" x14ac:dyDescent="0.35">
      <c r="A21" s="2">
        <v>12</v>
      </c>
      <c r="B21" s="2" t="s">
        <v>5</v>
      </c>
      <c r="C21" s="1" t="s">
        <v>171</v>
      </c>
      <c r="D21" s="2">
        <v>17.309999999999999</v>
      </c>
      <c r="E21" s="7">
        <f>100/Table110[[#This Row],[PB]]</f>
        <v>5.7770075101097635</v>
      </c>
      <c r="F21" s="8">
        <f>(Table110[[#This Row],[PB]]-$D$2)*Table110[[#This Row],[M/Sec]]</f>
        <v>18.544194107452334</v>
      </c>
    </row>
    <row r="22" spans="1:6" x14ac:dyDescent="0.35">
      <c r="A22" s="2">
        <v>12</v>
      </c>
      <c r="B22" s="2" t="s">
        <v>4</v>
      </c>
      <c r="C22" s="1" t="s">
        <v>159</v>
      </c>
      <c r="D22" s="2">
        <v>17.54</v>
      </c>
      <c r="E22" s="7">
        <f>100/Table110[[#This Row],[PB]]</f>
        <v>5.7012542759407072</v>
      </c>
      <c r="F22" s="8">
        <f>(Table110[[#This Row],[PB]]-$D$2)*Table110[[#This Row],[M/Sec]]</f>
        <v>19.612314709236031</v>
      </c>
    </row>
    <row r="23" spans="1:6" x14ac:dyDescent="0.35">
      <c r="A23" s="2">
        <v>12</v>
      </c>
      <c r="B23" s="2" t="s">
        <v>4</v>
      </c>
      <c r="C23" s="1" t="s">
        <v>160</v>
      </c>
      <c r="D23" s="2">
        <v>17.690000000000001</v>
      </c>
      <c r="E23" s="7">
        <f>100/Table110[[#This Row],[PB]]</f>
        <v>5.6529112492933855</v>
      </c>
      <c r="F23" s="8">
        <f>(Table110[[#This Row],[PB]]-$D$2)*Table110[[#This Row],[M/Sec]]</f>
        <v>20.293951384963265</v>
      </c>
    </row>
    <row r="24" spans="1:6" x14ac:dyDescent="0.35">
      <c r="A24" s="2">
        <v>12</v>
      </c>
      <c r="B24" s="2" t="s">
        <v>5</v>
      </c>
      <c r="C24" s="1" t="s">
        <v>172</v>
      </c>
      <c r="D24" s="2">
        <v>17.82</v>
      </c>
      <c r="E24" s="9">
        <f>100/Table110[[#This Row],[PB]]</f>
        <v>5.6116722783389452</v>
      </c>
      <c r="F24" s="10">
        <f>(Table110[[#This Row],[PB]]-$D$2)*Table110[[#This Row],[M/Sec]]</f>
        <v>20.875420875420879</v>
      </c>
    </row>
    <row r="25" spans="1:6" x14ac:dyDescent="0.35">
      <c r="A25" s="2">
        <v>12</v>
      </c>
      <c r="B25" s="2" t="s">
        <v>4</v>
      </c>
      <c r="C25" s="1" t="s">
        <v>161</v>
      </c>
      <c r="D25" s="2">
        <v>17.899999999999999</v>
      </c>
      <c r="E25" s="7">
        <f>100/Table110[[#This Row],[PB]]</f>
        <v>5.5865921787709505</v>
      </c>
      <c r="F25" s="8">
        <f>(Table110[[#This Row],[PB]]-$D$2)*Table110[[#This Row],[M/Sec]]</f>
        <v>21.229050279329606</v>
      </c>
    </row>
    <row r="26" spans="1:6" x14ac:dyDescent="0.35">
      <c r="A26" s="2">
        <v>12</v>
      </c>
      <c r="B26" s="2" t="s">
        <v>4</v>
      </c>
      <c r="C26" s="1" t="s">
        <v>162</v>
      </c>
      <c r="D26" s="2">
        <v>17.940000000000001</v>
      </c>
      <c r="E26" s="7">
        <f>100/Table110[[#This Row],[PB]]</f>
        <v>5.5741360089186172</v>
      </c>
      <c r="F26" s="8">
        <f>(Table110[[#This Row],[PB]]-$D$2)*Table110[[#This Row],[M/Sec]]</f>
        <v>21.404682274247499</v>
      </c>
    </row>
  </sheetData>
  <pageMargins left="0.7" right="0.7" top="0.75" bottom="0.75" header="0.3" footer="0.3"/>
  <pageSetup paperSize="9" scale="9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  <pageSetUpPr fitToPage="1"/>
  </sheetPr>
  <dimension ref="A1:F26"/>
  <sheetViews>
    <sheetView workbookViewId="0">
      <selection activeCell="D1" sqref="D1:D1048576"/>
    </sheetView>
  </sheetViews>
  <sheetFormatPr defaultColWidth="8" defaultRowHeight="18" x14ac:dyDescent="0.35"/>
  <cols>
    <col min="1" max="1" width="10.33203125" style="2" bestFit="1" customWidth="1"/>
    <col min="2" max="2" width="14.33203125" style="2" bestFit="1" customWidth="1"/>
    <col min="3" max="3" width="36.5546875" style="1" bestFit="1" customWidth="1"/>
    <col min="4" max="4" width="7.6640625" style="2" bestFit="1" customWidth="1"/>
    <col min="5" max="5" width="13.33203125" style="2" bestFit="1" customWidth="1"/>
    <col min="6" max="6" width="16.33203125" style="2" bestFit="1" customWidth="1"/>
    <col min="7" max="16384" width="8" style="1"/>
  </cols>
  <sheetData>
    <row r="1" spans="1:6" x14ac:dyDescent="0.35">
      <c r="A1" s="6" t="s">
        <v>0</v>
      </c>
      <c r="B1" s="6" t="s">
        <v>1</v>
      </c>
      <c r="C1" s="4" t="s">
        <v>3</v>
      </c>
      <c r="D1" s="6" t="s">
        <v>2</v>
      </c>
      <c r="E1" s="6" t="s">
        <v>6</v>
      </c>
      <c r="F1" s="6" t="s">
        <v>7</v>
      </c>
    </row>
    <row r="2" spans="1:6" x14ac:dyDescent="0.35">
      <c r="A2" s="2">
        <v>11</v>
      </c>
      <c r="B2" s="2" t="s">
        <v>4</v>
      </c>
      <c r="C2" s="1" t="s">
        <v>123</v>
      </c>
      <c r="D2" s="2">
        <v>15</v>
      </c>
      <c r="E2" s="7">
        <f>100/Table19[[#This Row],[PB]]</f>
        <v>6.666666666666667</v>
      </c>
      <c r="F2" s="8">
        <f>(Table19[[#This Row],[PB]]-$D$2)*Table19[[#This Row],[M/Sec]]</f>
        <v>0</v>
      </c>
    </row>
    <row r="3" spans="1:6" x14ac:dyDescent="0.35">
      <c r="A3" s="2">
        <v>11</v>
      </c>
      <c r="B3" s="2" t="s">
        <v>5</v>
      </c>
      <c r="C3" s="1" t="s">
        <v>136</v>
      </c>
      <c r="D3" s="2">
        <v>15.06</v>
      </c>
      <c r="E3" s="7">
        <f>100/Table19[[#This Row],[PB]]</f>
        <v>6.6401062416998666</v>
      </c>
      <c r="F3" s="8">
        <f>(Table19[[#This Row],[PB]]-$D$2)*Table19[[#This Row],[M/Sec]]</f>
        <v>0.39840637450199529</v>
      </c>
    </row>
    <row r="4" spans="1:6" x14ac:dyDescent="0.35">
      <c r="A4" s="2">
        <v>11</v>
      </c>
      <c r="B4" s="2" t="s">
        <v>5</v>
      </c>
      <c r="C4" s="1" t="s">
        <v>137</v>
      </c>
      <c r="D4" s="2">
        <v>15.75</v>
      </c>
      <c r="E4" s="7">
        <f>100/Table19[[#This Row],[PB]]</f>
        <v>6.3492063492063489</v>
      </c>
      <c r="F4" s="8">
        <f>(Table19[[#This Row],[PB]]-$D$2)*Table19[[#This Row],[M/Sec]]</f>
        <v>4.7619047619047619</v>
      </c>
    </row>
    <row r="5" spans="1:6" x14ac:dyDescent="0.35">
      <c r="A5" s="2">
        <v>11</v>
      </c>
      <c r="B5" s="2" t="s">
        <v>4</v>
      </c>
      <c r="C5" s="1" t="s">
        <v>124</v>
      </c>
      <c r="D5" s="2">
        <v>15.85</v>
      </c>
      <c r="E5" s="7">
        <f>100/Table19[[#This Row],[PB]]</f>
        <v>6.309148264984227</v>
      </c>
      <c r="F5" s="8">
        <f>(Table19[[#This Row],[PB]]-$D$2)*Table19[[#This Row],[M/Sec]]</f>
        <v>5.3627760252365908</v>
      </c>
    </row>
    <row r="6" spans="1:6" x14ac:dyDescent="0.35">
      <c r="A6" s="2">
        <v>11</v>
      </c>
      <c r="B6" s="2" t="s">
        <v>5</v>
      </c>
      <c r="C6" s="1" t="s">
        <v>138</v>
      </c>
      <c r="D6" s="2">
        <v>16.09</v>
      </c>
      <c r="E6" s="7">
        <f>100/Table19[[#This Row],[PB]]</f>
        <v>6.2150403977625857</v>
      </c>
      <c r="F6" s="8">
        <f>(Table19[[#This Row],[PB]]-$D$2)*Table19[[#This Row],[M/Sec]]</f>
        <v>6.7743940335612178</v>
      </c>
    </row>
    <row r="7" spans="1:6" x14ac:dyDescent="0.35">
      <c r="A7" s="2">
        <v>11</v>
      </c>
      <c r="B7" s="2" t="s">
        <v>5</v>
      </c>
      <c r="C7" s="1" t="s">
        <v>139</v>
      </c>
      <c r="D7" s="2">
        <v>16.14</v>
      </c>
      <c r="E7" s="7">
        <f>100/Table19[[#This Row],[PB]]</f>
        <v>6.1957868649318462</v>
      </c>
      <c r="F7" s="8">
        <f>(Table19[[#This Row],[PB]]-$D$2)*Table19[[#This Row],[M/Sec]]</f>
        <v>7.0631970260223085</v>
      </c>
    </row>
    <row r="8" spans="1:6" x14ac:dyDescent="0.35">
      <c r="A8" s="2">
        <v>11</v>
      </c>
      <c r="B8" s="2" t="s">
        <v>4</v>
      </c>
      <c r="C8" s="1" t="s">
        <v>125</v>
      </c>
      <c r="D8" s="2">
        <v>16.48</v>
      </c>
      <c r="E8" s="7">
        <f>100/Table19[[#This Row],[PB]]</f>
        <v>6.0679611650485432</v>
      </c>
      <c r="F8" s="8">
        <f>(Table19[[#This Row],[PB]]-$D$2)*Table19[[#This Row],[M/Sec]]</f>
        <v>8.9805825242718473</v>
      </c>
    </row>
    <row r="9" spans="1:6" x14ac:dyDescent="0.35">
      <c r="A9" s="2">
        <v>11</v>
      </c>
      <c r="B9" s="2" t="s">
        <v>5</v>
      </c>
      <c r="C9" s="1" t="s">
        <v>140</v>
      </c>
      <c r="D9" s="2">
        <v>16.53</v>
      </c>
      <c r="E9" s="7">
        <f>100/Table19[[#This Row],[PB]]</f>
        <v>6.0496067755595879</v>
      </c>
      <c r="F9" s="8">
        <f>(Table19[[#This Row],[PB]]-$D$2)*Table19[[#This Row],[M/Sec]]</f>
        <v>9.2558983666061767</v>
      </c>
    </row>
    <row r="10" spans="1:6" x14ac:dyDescent="0.35">
      <c r="A10" s="2">
        <v>11</v>
      </c>
      <c r="B10" s="2" t="s">
        <v>4</v>
      </c>
      <c r="C10" s="1" t="s">
        <v>126</v>
      </c>
      <c r="D10" s="2">
        <v>16.559999999999999</v>
      </c>
      <c r="E10" s="7">
        <f>100/Table19[[#This Row],[PB]]</f>
        <v>6.0386473429951693</v>
      </c>
      <c r="F10" s="8">
        <f>(Table19[[#This Row],[PB]]-$D$2)*Table19[[#This Row],[M/Sec]]</f>
        <v>9.4202898550724559</v>
      </c>
    </row>
    <row r="11" spans="1:6" x14ac:dyDescent="0.35">
      <c r="A11" s="2">
        <v>11</v>
      </c>
      <c r="B11" s="2" t="s">
        <v>5</v>
      </c>
      <c r="C11" s="1" t="s">
        <v>141</v>
      </c>
      <c r="D11" s="2">
        <v>16.760000000000002</v>
      </c>
      <c r="E11" s="7">
        <f>100/Table19[[#This Row],[PB]]</f>
        <v>5.9665871121718368</v>
      </c>
      <c r="F11" s="8">
        <f>(Table19[[#This Row],[PB]]-$D$2)*Table19[[#This Row],[M/Sec]]</f>
        <v>10.501193317422443</v>
      </c>
    </row>
    <row r="12" spans="1:6" x14ac:dyDescent="0.35">
      <c r="A12" s="2">
        <v>11</v>
      </c>
      <c r="B12" s="2" t="s">
        <v>5</v>
      </c>
      <c r="C12" s="1" t="s">
        <v>142</v>
      </c>
      <c r="D12" s="2">
        <v>16.93</v>
      </c>
      <c r="E12" s="7">
        <f>100/Table19[[#This Row],[PB]]</f>
        <v>5.9066745422327234</v>
      </c>
      <c r="F12" s="8">
        <f>(Table19[[#This Row],[PB]]-$D$2)*Table19[[#This Row],[M/Sec]]</f>
        <v>11.399881866509155</v>
      </c>
    </row>
    <row r="13" spans="1:6" x14ac:dyDescent="0.35">
      <c r="A13" s="2">
        <v>11</v>
      </c>
      <c r="B13" s="2" t="s">
        <v>5</v>
      </c>
      <c r="C13" s="1" t="s">
        <v>143</v>
      </c>
      <c r="D13" s="2">
        <v>17.09</v>
      </c>
      <c r="E13" s="7">
        <f>100/Table19[[#This Row],[PB]]</f>
        <v>5.8513750731421883</v>
      </c>
      <c r="F13" s="8">
        <f>(Table19[[#This Row],[PB]]-$D$2)*Table19[[#This Row],[M/Sec]]</f>
        <v>12.229373902867172</v>
      </c>
    </row>
    <row r="14" spans="1:6" x14ac:dyDescent="0.35">
      <c r="A14" s="2">
        <v>11</v>
      </c>
      <c r="B14" s="2" t="s">
        <v>5</v>
      </c>
      <c r="C14" s="1" t="s">
        <v>144</v>
      </c>
      <c r="D14" s="2">
        <v>17.09</v>
      </c>
      <c r="E14" s="7">
        <f>100/Table19[[#This Row],[PB]]</f>
        <v>5.8513750731421883</v>
      </c>
      <c r="F14" s="8">
        <f>(Table19[[#This Row],[PB]]-$D$2)*Table19[[#This Row],[M/Sec]]</f>
        <v>12.229373902867172</v>
      </c>
    </row>
    <row r="15" spans="1:6" x14ac:dyDescent="0.35">
      <c r="A15" s="2">
        <v>11</v>
      </c>
      <c r="B15" s="2" t="s">
        <v>5</v>
      </c>
      <c r="C15" s="1" t="s">
        <v>145</v>
      </c>
      <c r="D15" s="2">
        <v>17.2</v>
      </c>
      <c r="E15" s="7">
        <f>100/Table19[[#This Row],[PB]]</f>
        <v>5.8139534883720936</v>
      </c>
      <c r="F15" s="8">
        <f>(Table19[[#This Row],[PB]]-$D$2)*Table19[[#This Row],[M/Sec]]</f>
        <v>12.790697674418603</v>
      </c>
    </row>
    <row r="16" spans="1:6" x14ac:dyDescent="0.35">
      <c r="A16" s="2">
        <v>11</v>
      </c>
      <c r="B16" s="2" t="s">
        <v>4</v>
      </c>
      <c r="C16" s="1" t="s">
        <v>127</v>
      </c>
      <c r="D16" s="2">
        <v>17.25</v>
      </c>
      <c r="E16" s="7">
        <f>100/Table19[[#This Row],[PB]]</f>
        <v>5.7971014492753623</v>
      </c>
      <c r="F16" s="8">
        <f>(Table19[[#This Row],[PB]]-$D$2)*Table19[[#This Row],[M/Sec]]</f>
        <v>13.043478260869565</v>
      </c>
    </row>
    <row r="17" spans="1:6" x14ac:dyDescent="0.35">
      <c r="A17" s="2">
        <v>11</v>
      </c>
      <c r="B17" s="2" t="s">
        <v>4</v>
      </c>
      <c r="C17" s="1" t="s">
        <v>128</v>
      </c>
      <c r="D17" s="2">
        <v>17.850000000000001</v>
      </c>
      <c r="E17" s="7">
        <f>100/Table19[[#This Row],[PB]]</f>
        <v>5.6022408963585431</v>
      </c>
      <c r="F17" s="8">
        <f>(Table19[[#This Row],[PB]]-$D$2)*Table19[[#This Row],[M/Sec]]</f>
        <v>15.966386554621856</v>
      </c>
    </row>
    <row r="18" spans="1:6" x14ac:dyDescent="0.35">
      <c r="A18" s="2">
        <v>11</v>
      </c>
      <c r="B18" s="2" t="s">
        <v>5</v>
      </c>
      <c r="C18" s="1" t="s">
        <v>146</v>
      </c>
      <c r="D18" s="2">
        <v>18.14</v>
      </c>
      <c r="E18" s="7">
        <f>100/Table19[[#This Row],[PB]]</f>
        <v>5.5126791620727671</v>
      </c>
      <c r="F18" s="8">
        <f>(Table19[[#This Row],[PB]]-$D$2)*Table19[[#This Row],[M/Sec]]</f>
        <v>17.309812568908491</v>
      </c>
    </row>
    <row r="19" spans="1:6" x14ac:dyDescent="0.35">
      <c r="A19" s="2">
        <v>11</v>
      </c>
      <c r="B19" s="2" t="s">
        <v>4</v>
      </c>
      <c r="C19" s="1" t="s">
        <v>129</v>
      </c>
      <c r="D19" s="2">
        <v>18.25</v>
      </c>
      <c r="E19" s="7">
        <f>100/Table19[[#This Row],[PB]]</f>
        <v>5.4794520547945202</v>
      </c>
      <c r="F19" s="8">
        <f>(Table19[[#This Row],[PB]]-$D$2)*Table19[[#This Row],[M/Sec]]</f>
        <v>17.80821917808219</v>
      </c>
    </row>
    <row r="20" spans="1:6" x14ac:dyDescent="0.35">
      <c r="A20" s="2">
        <v>11</v>
      </c>
      <c r="B20" s="2" t="s">
        <v>4</v>
      </c>
      <c r="C20" s="1" t="s">
        <v>130</v>
      </c>
      <c r="D20" s="2">
        <v>18.86</v>
      </c>
      <c r="E20" s="7">
        <f>100/Table19[[#This Row],[PB]]</f>
        <v>5.3022269353128317</v>
      </c>
      <c r="F20" s="8">
        <f>(Table19[[#This Row],[PB]]-$D$2)*Table19[[#This Row],[M/Sec]]</f>
        <v>20.466595970307527</v>
      </c>
    </row>
    <row r="21" spans="1:6" x14ac:dyDescent="0.35">
      <c r="A21" s="2">
        <v>11</v>
      </c>
      <c r="B21" s="2" t="s">
        <v>4</v>
      </c>
      <c r="C21" s="1" t="s">
        <v>131</v>
      </c>
      <c r="D21" s="2">
        <v>19.559999999999999</v>
      </c>
      <c r="E21" s="7">
        <f>100/Table19[[#This Row],[PB]]</f>
        <v>5.112474437627812</v>
      </c>
      <c r="F21" s="8">
        <f>(Table19[[#This Row],[PB]]-$D$2)*Table19[[#This Row],[M/Sec]]</f>
        <v>23.312883435582815</v>
      </c>
    </row>
    <row r="22" spans="1:6" x14ac:dyDescent="0.35">
      <c r="A22" s="2">
        <v>11</v>
      </c>
      <c r="B22" s="2" t="s">
        <v>5</v>
      </c>
      <c r="C22" s="1" t="s">
        <v>147</v>
      </c>
      <c r="D22" s="2">
        <v>19.760000000000002</v>
      </c>
      <c r="E22" s="7">
        <f>100/Table19[[#This Row],[PB]]</f>
        <v>5.0607287449392713</v>
      </c>
      <c r="F22" s="8">
        <f>(Table19[[#This Row],[PB]]-$D$2)*Table19[[#This Row],[M/Sec]]</f>
        <v>24.089068825910939</v>
      </c>
    </row>
    <row r="23" spans="1:6" x14ac:dyDescent="0.35">
      <c r="A23" s="2">
        <v>11</v>
      </c>
      <c r="B23" s="2" t="s">
        <v>4</v>
      </c>
      <c r="C23" s="1" t="s">
        <v>132</v>
      </c>
      <c r="D23" s="2">
        <v>20.63</v>
      </c>
      <c r="E23" s="7">
        <f>100/Table19[[#This Row],[PB]]</f>
        <v>4.847309743092584</v>
      </c>
      <c r="F23" s="8">
        <f>(Table19[[#This Row],[PB]]-$D$2)*Table19[[#This Row],[M/Sec]]</f>
        <v>27.290353853611244</v>
      </c>
    </row>
    <row r="24" spans="1:6" x14ac:dyDescent="0.35">
      <c r="A24" s="2">
        <v>11</v>
      </c>
      <c r="B24" s="2" t="s">
        <v>4</v>
      </c>
      <c r="C24" s="1" t="s">
        <v>133</v>
      </c>
      <c r="D24" s="2">
        <v>21.36</v>
      </c>
      <c r="E24" s="7">
        <f>100/Table19[[#This Row],[PB]]</f>
        <v>4.6816479400749067</v>
      </c>
      <c r="F24" s="8">
        <f>(Table19[[#This Row],[PB]]-$D$2)*Table19[[#This Row],[M/Sec]]</f>
        <v>29.775280898876403</v>
      </c>
    </row>
    <row r="25" spans="1:6" x14ac:dyDescent="0.35">
      <c r="A25" s="2">
        <v>11</v>
      </c>
      <c r="B25" s="2" t="s">
        <v>4</v>
      </c>
      <c r="C25" s="1" t="s">
        <v>134</v>
      </c>
      <c r="D25" s="2">
        <v>22.09</v>
      </c>
      <c r="E25" s="7">
        <f>100/Table19[[#This Row],[PB]]</f>
        <v>4.5269352648257133</v>
      </c>
      <c r="F25" s="8">
        <f>(Table19[[#This Row],[PB]]-$D$2)*Table19[[#This Row],[M/Sec]]</f>
        <v>32.095971027614304</v>
      </c>
    </row>
    <row r="26" spans="1:6" x14ac:dyDescent="0.35">
      <c r="A26" s="2">
        <v>11</v>
      </c>
      <c r="B26" s="2" t="s">
        <v>4</v>
      </c>
      <c r="C26" s="1" t="s">
        <v>135</v>
      </c>
      <c r="D26" s="2">
        <v>23.31</v>
      </c>
      <c r="E26" s="7">
        <f>100/Table19[[#This Row],[PB]]</f>
        <v>4.2900042900042905</v>
      </c>
      <c r="F26" s="8">
        <f>(Table19[[#This Row],[PB]]-$D$2)*Table19[[#This Row],[M/Sec]]</f>
        <v>35.649935649935649</v>
      </c>
    </row>
  </sheetData>
  <pageMargins left="0.7" right="0.7" top="0.75" bottom="0.75" header="0.3" footer="0.3"/>
  <pageSetup paperSize="9" scale="99" fitToHeight="0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  <pageSetUpPr fitToPage="1"/>
  </sheetPr>
  <dimension ref="A1:F32"/>
  <sheetViews>
    <sheetView workbookViewId="0">
      <selection activeCell="D1" sqref="D1:D1048576"/>
    </sheetView>
  </sheetViews>
  <sheetFormatPr defaultColWidth="9.109375" defaultRowHeight="17.399999999999999" x14ac:dyDescent="0.35"/>
  <cols>
    <col min="1" max="1" width="7.6640625" style="5" bestFit="1" customWidth="1"/>
    <col min="2" max="2" width="11.6640625" style="5" bestFit="1" customWidth="1"/>
    <col min="3" max="3" width="38.33203125" style="15" bestFit="1" customWidth="1"/>
    <col min="4" max="4" width="9.109375" style="5"/>
    <col min="5" max="5" width="13.33203125" style="5" bestFit="1" customWidth="1"/>
    <col min="6" max="6" width="16.33203125" style="5" bestFit="1" customWidth="1"/>
    <col min="7" max="7" width="9.109375" style="16"/>
    <col min="8" max="8" width="7.6640625" style="16" bestFit="1" customWidth="1"/>
    <col min="9" max="16384" width="9.109375" style="16"/>
  </cols>
  <sheetData>
    <row r="1" spans="1:6" x14ac:dyDescent="0.35">
      <c r="A1" s="5" t="s">
        <v>0</v>
      </c>
      <c r="B1" s="5" t="s">
        <v>1</v>
      </c>
      <c r="C1" s="15" t="s">
        <v>3</v>
      </c>
      <c r="D1" s="5" t="s">
        <v>2</v>
      </c>
      <c r="E1" s="5" t="s">
        <v>6</v>
      </c>
      <c r="F1" s="5" t="s">
        <v>7</v>
      </c>
    </row>
    <row r="2" spans="1:6" ht="18" x14ac:dyDescent="0.35">
      <c r="A2" s="2">
        <v>10</v>
      </c>
      <c r="B2" s="2" t="s">
        <v>4</v>
      </c>
      <c r="C2" s="1" t="s">
        <v>92</v>
      </c>
      <c r="D2" s="2">
        <v>14.54</v>
      </c>
      <c r="E2" s="7">
        <f>100/Table18[[#This Row],[PB]]</f>
        <v>6.8775790921595599</v>
      </c>
      <c r="F2" s="8">
        <f>(Table18[[#This Row],[PB]]-$D$2)*Table18[[#This Row],[M/Sec]]</f>
        <v>0</v>
      </c>
    </row>
    <row r="3" spans="1:6" ht="18" x14ac:dyDescent="0.35">
      <c r="A3" s="2">
        <v>10</v>
      </c>
      <c r="B3" s="2" t="s">
        <v>4</v>
      </c>
      <c r="C3" s="1" t="s">
        <v>93</v>
      </c>
      <c r="D3" s="2">
        <v>14.87</v>
      </c>
      <c r="E3" s="7">
        <f>100/Table18[[#This Row],[PB]]</f>
        <v>6.7249495628782787</v>
      </c>
      <c r="F3" s="8">
        <f>(Table18[[#This Row],[PB]]-$D$2)*Table18[[#This Row],[M/Sec]]</f>
        <v>2.2192333557498323</v>
      </c>
    </row>
    <row r="4" spans="1:6" ht="18" x14ac:dyDescent="0.35">
      <c r="A4" s="2">
        <v>10</v>
      </c>
      <c r="B4" s="2" t="s">
        <v>4</v>
      </c>
      <c r="C4" s="1" t="s">
        <v>94</v>
      </c>
      <c r="D4" s="2">
        <v>14.94</v>
      </c>
      <c r="E4" s="7">
        <f>100/Table18[[#This Row],[PB]]</f>
        <v>6.693440428380188</v>
      </c>
      <c r="F4" s="8">
        <f>(Table18[[#This Row],[PB]]-$D$2)*Table18[[#This Row],[M/Sec]]</f>
        <v>2.6773761713520776</v>
      </c>
    </row>
    <row r="5" spans="1:6" ht="18" x14ac:dyDescent="0.35">
      <c r="A5" s="2">
        <v>10</v>
      </c>
      <c r="B5" s="2" t="s">
        <v>4</v>
      </c>
      <c r="C5" s="1" t="s">
        <v>95</v>
      </c>
      <c r="D5" s="2">
        <v>15.09</v>
      </c>
      <c r="E5" s="7">
        <f>100/Table18[[#This Row],[PB]]</f>
        <v>6.6269052352551361</v>
      </c>
      <c r="F5" s="8">
        <f>(Table18[[#This Row],[PB]]-$D$2)*Table18[[#This Row],[M/Sec]]</f>
        <v>3.6447978793903295</v>
      </c>
    </row>
    <row r="6" spans="1:6" ht="18" x14ac:dyDescent="0.35">
      <c r="A6" s="2">
        <v>10</v>
      </c>
      <c r="B6" s="2" t="s">
        <v>4</v>
      </c>
      <c r="C6" s="1" t="s">
        <v>96</v>
      </c>
      <c r="D6" s="2">
        <v>15.54</v>
      </c>
      <c r="E6" s="7">
        <f>100/Table18[[#This Row],[PB]]</f>
        <v>6.4350064350064358</v>
      </c>
      <c r="F6" s="8">
        <f>(Table18[[#This Row],[PB]]-$D$2)*Table18[[#This Row],[M/Sec]]</f>
        <v>6.4350064350064358</v>
      </c>
    </row>
    <row r="7" spans="1:6" ht="18" x14ac:dyDescent="0.35">
      <c r="A7" s="2">
        <v>10</v>
      </c>
      <c r="B7" s="2" t="s">
        <v>4</v>
      </c>
      <c r="C7" s="1" t="s">
        <v>97</v>
      </c>
      <c r="D7" s="2">
        <v>15.54</v>
      </c>
      <c r="E7" s="7">
        <f>100/Table18[[#This Row],[PB]]</f>
        <v>6.4350064350064358</v>
      </c>
      <c r="F7" s="8">
        <f>(Table18[[#This Row],[PB]]-$D$2)*Table18[[#This Row],[M/Sec]]</f>
        <v>6.4350064350064358</v>
      </c>
    </row>
    <row r="8" spans="1:6" ht="18" x14ac:dyDescent="0.35">
      <c r="A8" s="2">
        <v>10</v>
      </c>
      <c r="B8" s="2" t="s">
        <v>4</v>
      </c>
      <c r="C8" s="1" t="s">
        <v>98</v>
      </c>
      <c r="D8" s="2">
        <v>15.75</v>
      </c>
      <c r="E8" s="7">
        <f>100/Table18[[#This Row],[PB]]</f>
        <v>6.3492063492063489</v>
      </c>
      <c r="F8" s="8">
        <f>(Table18[[#This Row],[PB]]-$D$2)*Table18[[#This Row],[M/Sec]]</f>
        <v>7.6825396825396872</v>
      </c>
    </row>
    <row r="9" spans="1:6" ht="18" x14ac:dyDescent="0.35">
      <c r="A9" s="2">
        <v>10</v>
      </c>
      <c r="B9" s="2" t="s">
        <v>4</v>
      </c>
      <c r="C9" s="1" t="s">
        <v>99</v>
      </c>
      <c r="D9" s="2">
        <v>15.75</v>
      </c>
      <c r="E9" s="7">
        <f>100/Table18[[#This Row],[PB]]</f>
        <v>6.3492063492063489</v>
      </c>
      <c r="F9" s="8">
        <f>(Table18[[#This Row],[PB]]-$D$2)*Table18[[#This Row],[M/Sec]]</f>
        <v>7.6825396825396872</v>
      </c>
    </row>
    <row r="10" spans="1:6" ht="18" x14ac:dyDescent="0.35">
      <c r="A10" s="2">
        <v>10</v>
      </c>
      <c r="B10" s="2" t="s">
        <v>5</v>
      </c>
      <c r="C10" s="1" t="s">
        <v>108</v>
      </c>
      <c r="D10" s="2">
        <v>15.82</v>
      </c>
      <c r="E10" s="7">
        <f>100/Table18[[#This Row],[PB]]</f>
        <v>6.3211125158027812</v>
      </c>
      <c r="F10" s="8">
        <f>(Table18[[#This Row],[PB]]-$D$2)*Table18[[#This Row],[M/Sec]]</f>
        <v>8.0910240202275663</v>
      </c>
    </row>
    <row r="11" spans="1:6" ht="18" x14ac:dyDescent="0.35">
      <c r="A11" s="2">
        <v>10</v>
      </c>
      <c r="B11" s="2" t="s">
        <v>5</v>
      </c>
      <c r="C11" s="1" t="s">
        <v>109</v>
      </c>
      <c r="D11" s="2">
        <v>15.88</v>
      </c>
      <c r="E11" s="7">
        <f>100/Table18[[#This Row],[PB]]</f>
        <v>6.2972292191435768</v>
      </c>
      <c r="F11" s="8">
        <f>(Table18[[#This Row],[PB]]-$D$2)*Table18[[#This Row],[M/Sec]]</f>
        <v>8.4382871536524036</v>
      </c>
    </row>
    <row r="12" spans="1:6" ht="18" x14ac:dyDescent="0.35">
      <c r="A12" s="2">
        <v>10</v>
      </c>
      <c r="B12" s="2" t="s">
        <v>4</v>
      </c>
      <c r="C12" s="1" t="s">
        <v>100</v>
      </c>
      <c r="D12" s="2">
        <v>16.09</v>
      </c>
      <c r="E12" s="7">
        <f>100/Table18[[#This Row],[PB]]</f>
        <v>6.2150403977625857</v>
      </c>
      <c r="F12" s="8">
        <f>(Table18[[#This Row],[PB]]-$D$2)*Table18[[#This Row],[M/Sec]]</f>
        <v>9.6333126165320113</v>
      </c>
    </row>
    <row r="13" spans="1:6" ht="18" x14ac:dyDescent="0.35">
      <c r="A13" s="2">
        <v>10</v>
      </c>
      <c r="B13" s="2" t="s">
        <v>4</v>
      </c>
      <c r="C13" s="1" t="s">
        <v>101</v>
      </c>
      <c r="D13" s="2">
        <v>16.16</v>
      </c>
      <c r="E13" s="7">
        <f>100/Table18[[#This Row],[PB]]</f>
        <v>6.1881188118811883</v>
      </c>
      <c r="F13" s="8">
        <f>(Table18[[#This Row],[PB]]-$D$2)*Table18[[#This Row],[M/Sec]]</f>
        <v>10.024752475247531</v>
      </c>
    </row>
    <row r="14" spans="1:6" ht="18" x14ac:dyDescent="0.35">
      <c r="A14" s="2">
        <v>10</v>
      </c>
      <c r="B14" s="2" t="s">
        <v>4</v>
      </c>
      <c r="C14" s="1" t="s">
        <v>102</v>
      </c>
      <c r="D14" s="2">
        <v>16.399999999999999</v>
      </c>
      <c r="E14" s="7">
        <f>100/Table18[[#This Row],[PB]]</f>
        <v>6.0975609756097562</v>
      </c>
      <c r="F14" s="8">
        <f>(Table18[[#This Row],[PB]]-$D$2)*Table18[[#This Row],[M/Sec]]</f>
        <v>11.341463414634143</v>
      </c>
    </row>
    <row r="15" spans="1:6" ht="18" x14ac:dyDescent="0.35">
      <c r="A15" s="2">
        <v>10</v>
      </c>
      <c r="B15" s="2" t="s">
        <v>5</v>
      </c>
      <c r="C15" s="1" t="s">
        <v>110</v>
      </c>
      <c r="D15" s="2">
        <v>16.63</v>
      </c>
      <c r="E15" s="7">
        <f>100/Table18[[#This Row],[PB]]</f>
        <v>6.0132291040288637</v>
      </c>
      <c r="F15" s="8">
        <f>(Table18[[#This Row],[PB]]-$D$2)*Table18[[#This Row],[M/Sec]]</f>
        <v>12.567648827420324</v>
      </c>
    </row>
    <row r="16" spans="1:6" ht="18" x14ac:dyDescent="0.35">
      <c r="A16" s="2">
        <v>10</v>
      </c>
      <c r="B16" s="2" t="s">
        <v>4</v>
      </c>
      <c r="C16" s="1" t="s">
        <v>103</v>
      </c>
      <c r="D16" s="2">
        <v>16.75</v>
      </c>
      <c r="E16" s="7">
        <f>100/Table18[[#This Row],[PB]]</f>
        <v>5.9701492537313436</v>
      </c>
      <c r="F16" s="8">
        <f>(Table18[[#This Row],[PB]]-$D$2)*Table18[[#This Row],[M/Sec]]</f>
        <v>13.194029850746274</v>
      </c>
    </row>
    <row r="17" spans="1:6" ht="18" x14ac:dyDescent="0.35">
      <c r="A17" s="2">
        <v>10</v>
      </c>
      <c r="B17" s="2" t="s">
        <v>4</v>
      </c>
      <c r="C17" s="1" t="s">
        <v>104</v>
      </c>
      <c r="D17" s="2">
        <v>17.3</v>
      </c>
      <c r="E17" s="7">
        <f>100/Table18[[#This Row],[PB]]</f>
        <v>5.7803468208092479</v>
      </c>
      <c r="F17" s="8">
        <f>(Table18[[#This Row],[PB]]-$D$2)*Table18[[#This Row],[M/Sec]]</f>
        <v>15.953757225433533</v>
      </c>
    </row>
    <row r="18" spans="1:6" ht="18" x14ac:dyDescent="0.35">
      <c r="A18" s="2">
        <v>10</v>
      </c>
      <c r="B18" s="2" t="s">
        <v>5</v>
      </c>
      <c r="C18" s="1" t="s">
        <v>111</v>
      </c>
      <c r="D18" s="2">
        <v>17.47</v>
      </c>
      <c r="E18" s="7">
        <f>100/Table18[[#This Row],[PB]]</f>
        <v>5.7240984544934177</v>
      </c>
      <c r="F18" s="8">
        <f>(Table18[[#This Row],[PB]]-$D$2)*Table18[[#This Row],[M/Sec]]</f>
        <v>16.771608471665711</v>
      </c>
    </row>
    <row r="19" spans="1:6" ht="18" x14ac:dyDescent="0.35">
      <c r="A19" s="2">
        <v>10</v>
      </c>
      <c r="B19" s="2" t="s">
        <v>4</v>
      </c>
      <c r="C19" s="1" t="s">
        <v>105</v>
      </c>
      <c r="D19" s="2">
        <v>17.55</v>
      </c>
      <c r="E19" s="7">
        <f>100/Table18[[#This Row],[PB]]</f>
        <v>5.6980056980056979</v>
      </c>
      <c r="F19" s="8">
        <f>(Table18[[#This Row],[PB]]-$D$2)*Table18[[#This Row],[M/Sec]]</f>
        <v>17.15099715099716</v>
      </c>
    </row>
    <row r="20" spans="1:6" ht="18" x14ac:dyDescent="0.35">
      <c r="A20" s="2">
        <v>10</v>
      </c>
      <c r="B20" s="2" t="s">
        <v>5</v>
      </c>
      <c r="C20" s="1" t="s">
        <v>112</v>
      </c>
      <c r="D20" s="2">
        <v>17.66</v>
      </c>
      <c r="E20" s="7">
        <f>100/Table18[[#This Row],[PB]]</f>
        <v>5.6625141562853907</v>
      </c>
      <c r="F20" s="8">
        <f>(Table18[[#This Row],[PB]]-$D$2)*Table18[[#This Row],[M/Sec]]</f>
        <v>17.667044167610424</v>
      </c>
    </row>
    <row r="21" spans="1:6" ht="18" x14ac:dyDescent="0.35">
      <c r="A21" s="2">
        <v>10</v>
      </c>
      <c r="B21" s="2" t="s">
        <v>5</v>
      </c>
      <c r="C21" s="1" t="s">
        <v>113</v>
      </c>
      <c r="D21" s="2">
        <v>17.850000000000001</v>
      </c>
      <c r="E21" s="7">
        <f>100/Table18[[#This Row],[PB]]</f>
        <v>5.6022408963585431</v>
      </c>
      <c r="F21" s="8">
        <f>(Table18[[#This Row],[PB]]-$D$2)*Table18[[#This Row],[M/Sec]]</f>
        <v>18.543417366946791</v>
      </c>
    </row>
    <row r="22" spans="1:6" ht="18" x14ac:dyDescent="0.35">
      <c r="A22" s="2">
        <v>10</v>
      </c>
      <c r="B22" s="2" t="s">
        <v>5</v>
      </c>
      <c r="C22" s="1" t="s">
        <v>114</v>
      </c>
      <c r="D22" s="2">
        <v>18.22</v>
      </c>
      <c r="E22" s="7">
        <f>100/Table18[[#This Row],[PB]]</f>
        <v>5.4884742041712409</v>
      </c>
      <c r="F22" s="8">
        <f>(Table18[[#This Row],[PB]]-$D$2)*Table18[[#This Row],[M/Sec]]</f>
        <v>20.197585071350165</v>
      </c>
    </row>
    <row r="23" spans="1:6" ht="18" x14ac:dyDescent="0.35">
      <c r="A23" s="2">
        <v>10</v>
      </c>
      <c r="B23" s="2" t="s">
        <v>5</v>
      </c>
      <c r="C23" s="1" t="s">
        <v>115</v>
      </c>
      <c r="D23" s="2">
        <v>18.399999999999999</v>
      </c>
      <c r="E23" s="9">
        <f>100/Table18[[#This Row],[PB]]</f>
        <v>5.4347826086956523</v>
      </c>
      <c r="F23" s="10">
        <f>(Table18[[#This Row],[PB]]-$D$2)*Table18[[#This Row],[M/Sec]]</f>
        <v>20.978260869565215</v>
      </c>
    </row>
    <row r="24" spans="1:6" ht="18" x14ac:dyDescent="0.35">
      <c r="A24" s="2">
        <v>10</v>
      </c>
      <c r="B24" s="2" t="s">
        <v>5</v>
      </c>
      <c r="C24" s="1" t="s">
        <v>116</v>
      </c>
      <c r="D24" s="2">
        <v>18.63</v>
      </c>
      <c r="E24" s="9">
        <f>100/Table18[[#This Row],[PB]]</f>
        <v>5.3676865271068168</v>
      </c>
      <c r="F24" s="10">
        <f>(Table18[[#This Row],[PB]]-$D$2)*Table18[[#This Row],[M/Sec]]</f>
        <v>21.953837895866879</v>
      </c>
    </row>
    <row r="25" spans="1:6" ht="18" x14ac:dyDescent="0.35">
      <c r="A25" s="2">
        <v>10</v>
      </c>
      <c r="B25" s="2" t="s">
        <v>5</v>
      </c>
      <c r="C25" s="1" t="s">
        <v>117</v>
      </c>
      <c r="D25" s="2">
        <v>19.25</v>
      </c>
      <c r="E25" s="9">
        <f>100/Table18[[#This Row],[PB]]</f>
        <v>5.1948051948051948</v>
      </c>
      <c r="F25" s="10">
        <f>(Table18[[#This Row],[PB]]-$D$2)*Table18[[#This Row],[M/Sec]]</f>
        <v>24.467532467532472</v>
      </c>
    </row>
    <row r="26" spans="1:6" ht="18" x14ac:dyDescent="0.35">
      <c r="A26" s="2">
        <v>10</v>
      </c>
      <c r="B26" s="2" t="s">
        <v>4</v>
      </c>
      <c r="C26" s="1" t="s">
        <v>106</v>
      </c>
      <c r="D26" s="2">
        <v>19.329999999999998</v>
      </c>
      <c r="E26" s="9">
        <f>100/Table18[[#This Row],[PB]]</f>
        <v>5.1733057423693749</v>
      </c>
      <c r="F26" s="10">
        <f>(Table18[[#This Row],[PB]]-$D$2)*Table18[[#This Row],[M/Sec]]</f>
        <v>24.780134505949302</v>
      </c>
    </row>
    <row r="27" spans="1:6" ht="18" x14ac:dyDescent="0.35">
      <c r="A27" s="2">
        <v>10</v>
      </c>
      <c r="B27" s="2" t="s">
        <v>5</v>
      </c>
      <c r="C27" s="1" t="s">
        <v>118</v>
      </c>
      <c r="D27" s="2">
        <v>19.47</v>
      </c>
      <c r="E27" s="19">
        <f>100/Table18[[#This Row],[PB]]</f>
        <v>5.1361068310220857</v>
      </c>
      <c r="F27" s="20">
        <f>(Table18[[#This Row],[PB]]-$D$2)*Table18[[#This Row],[M/Sec]]</f>
        <v>25.321006676938882</v>
      </c>
    </row>
    <row r="28" spans="1:6" ht="18" x14ac:dyDescent="0.35">
      <c r="A28" s="2">
        <v>10</v>
      </c>
      <c r="B28" s="2" t="s">
        <v>5</v>
      </c>
      <c r="C28" s="1" t="s">
        <v>119</v>
      </c>
      <c r="D28" s="2">
        <v>19.59</v>
      </c>
      <c r="E28" s="19">
        <f>100/Table18[[#This Row],[PB]]</f>
        <v>5.1046452271567127</v>
      </c>
      <c r="F28" s="20">
        <f>(Table18[[#This Row],[PB]]-$D$2)*Table18[[#This Row],[M/Sec]]</f>
        <v>25.778458397141403</v>
      </c>
    </row>
    <row r="29" spans="1:6" ht="18" x14ac:dyDescent="0.35">
      <c r="A29" s="2">
        <v>10</v>
      </c>
      <c r="B29" s="2" t="s">
        <v>4</v>
      </c>
      <c r="C29" s="1" t="s">
        <v>107</v>
      </c>
      <c r="D29" s="2">
        <v>19.71</v>
      </c>
      <c r="E29" s="19">
        <f>100/Table18[[#This Row],[PB]]</f>
        <v>5.0735667174023336</v>
      </c>
      <c r="F29" s="20">
        <f>(Table18[[#This Row],[PB]]-$D$2)*Table18[[#This Row],[M/Sec]]</f>
        <v>26.230339928970071</v>
      </c>
    </row>
    <row r="30" spans="1:6" ht="18" x14ac:dyDescent="0.35">
      <c r="A30" s="2">
        <v>10</v>
      </c>
      <c r="B30" s="2" t="s">
        <v>5</v>
      </c>
      <c r="C30" s="1" t="s">
        <v>120</v>
      </c>
      <c r="D30" s="2">
        <v>22.05</v>
      </c>
      <c r="E30" s="19">
        <f>100/Table18[[#This Row],[PB]]</f>
        <v>4.5351473922902494</v>
      </c>
      <c r="F30" s="20">
        <f>(Table18[[#This Row],[PB]]-$D$2)*Table18[[#This Row],[M/Sec]]</f>
        <v>34.058956916099781</v>
      </c>
    </row>
    <row r="31" spans="1:6" ht="18" x14ac:dyDescent="0.35">
      <c r="A31" s="2">
        <v>10</v>
      </c>
      <c r="B31" s="2" t="s">
        <v>5</v>
      </c>
      <c r="C31" s="1" t="s">
        <v>121</v>
      </c>
      <c r="D31" s="2">
        <v>22.82</v>
      </c>
      <c r="E31" s="19">
        <f>100/Table18[[#This Row],[PB]]</f>
        <v>4.3821209465381248</v>
      </c>
      <c r="F31" s="20">
        <f>(Table18[[#This Row],[PB]]-$D$2)*Table18[[#This Row],[M/Sec]]</f>
        <v>36.283961437335677</v>
      </c>
    </row>
    <row r="32" spans="1:6" ht="18" x14ac:dyDescent="0.35">
      <c r="A32" s="2">
        <v>10</v>
      </c>
      <c r="B32" s="2" t="s">
        <v>5</v>
      </c>
      <c r="C32" s="1" t="s">
        <v>122</v>
      </c>
      <c r="D32" s="2">
        <v>25.4</v>
      </c>
      <c r="E32" s="19">
        <f>100/Table18[[#This Row],[PB]]</f>
        <v>3.9370078740157481</v>
      </c>
      <c r="F32" s="20">
        <f>(Table18[[#This Row],[PB]]-$D$2)*Table18[[#This Row],[M/Sec]]</f>
        <v>42.755905511811022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  <pageSetUpPr fitToPage="1"/>
  </sheetPr>
  <dimension ref="A1:F31"/>
  <sheetViews>
    <sheetView workbookViewId="0">
      <selection activeCell="C11" sqref="C11"/>
    </sheetView>
  </sheetViews>
  <sheetFormatPr defaultColWidth="9.109375" defaultRowHeight="18" x14ac:dyDescent="0.35"/>
  <cols>
    <col min="1" max="1" width="7.6640625" style="6" bestFit="1" customWidth="1"/>
    <col min="2" max="2" width="11.6640625" style="6" bestFit="1" customWidth="1"/>
    <col min="3" max="3" width="38.33203125" style="4" bestFit="1" customWidth="1"/>
    <col min="4" max="4" width="9.109375" style="6"/>
    <col min="5" max="5" width="13.33203125" style="6" bestFit="1" customWidth="1"/>
    <col min="6" max="6" width="16.33203125" style="4" bestFit="1" customWidth="1"/>
    <col min="7" max="7" width="9.109375" style="4"/>
    <col min="8" max="8" width="7.6640625" style="4" bestFit="1" customWidth="1"/>
    <col min="9" max="16384" width="9.109375" style="4"/>
  </cols>
  <sheetData>
    <row r="1" spans="1:6" x14ac:dyDescent="0.35">
      <c r="A1" s="6" t="s">
        <v>0</v>
      </c>
      <c r="B1" s="6" t="s">
        <v>1</v>
      </c>
      <c r="C1" s="4" t="s">
        <v>3</v>
      </c>
      <c r="D1" s="6" t="s">
        <v>2</v>
      </c>
      <c r="E1" s="6" t="s">
        <v>6</v>
      </c>
      <c r="F1" s="6" t="s">
        <v>7</v>
      </c>
    </row>
    <row r="2" spans="1:6" x14ac:dyDescent="0.35">
      <c r="A2" s="2">
        <v>9</v>
      </c>
      <c r="B2" s="2" t="s">
        <v>4</v>
      </c>
      <c r="C2" s="1" t="s">
        <v>62</v>
      </c>
      <c r="D2" s="2">
        <v>15.83</v>
      </c>
      <c r="E2" s="7">
        <f>100/Table17[[#This Row],[PB]]</f>
        <v>6.3171193935565384</v>
      </c>
      <c r="F2" s="8">
        <f>(Table17[[#This Row],[PB]]-$D$2)*Table17[[#This Row],[M/Sec]]</f>
        <v>0</v>
      </c>
    </row>
    <row r="3" spans="1:6" x14ac:dyDescent="0.35">
      <c r="A3" s="2">
        <v>9</v>
      </c>
      <c r="B3" s="2" t="s">
        <v>4</v>
      </c>
      <c r="C3" s="1" t="s">
        <v>63</v>
      </c>
      <c r="D3" s="2">
        <v>16.13</v>
      </c>
      <c r="E3" s="7">
        <f>100/Table17[[#This Row],[PB]]</f>
        <v>6.1996280223186613</v>
      </c>
      <c r="F3" s="8">
        <f>(Table17[[#This Row],[PB]]-$D$2)*Table17[[#This Row],[M/Sec]]</f>
        <v>1.8598884066955919</v>
      </c>
    </row>
    <row r="4" spans="1:6" x14ac:dyDescent="0.35">
      <c r="A4" s="2">
        <v>9</v>
      </c>
      <c r="B4" s="2" t="s">
        <v>4</v>
      </c>
      <c r="C4" s="1" t="s">
        <v>64</v>
      </c>
      <c r="D4" s="2">
        <v>16.170000000000002</v>
      </c>
      <c r="E4" s="7">
        <f>100/Table17[[#This Row],[PB]]</f>
        <v>6.1842918985776123</v>
      </c>
      <c r="F4" s="8">
        <f>(Table17[[#This Row],[PB]]-$D$2)*Table17[[#This Row],[M/Sec]]</f>
        <v>2.1026592455163984</v>
      </c>
    </row>
    <row r="5" spans="1:6" x14ac:dyDescent="0.35">
      <c r="A5" s="2">
        <v>9</v>
      </c>
      <c r="B5" s="2" t="s">
        <v>4</v>
      </c>
      <c r="C5" s="1" t="s">
        <v>65</v>
      </c>
      <c r="D5" s="2">
        <v>16.829999999999998</v>
      </c>
      <c r="E5" s="7">
        <f>100/Table17[[#This Row],[PB]]</f>
        <v>5.9417706476530014</v>
      </c>
      <c r="F5" s="8">
        <f>(Table17[[#This Row],[PB]]-$D$2)*Table17[[#This Row],[M/Sec]]</f>
        <v>5.9417706476529908</v>
      </c>
    </row>
    <row r="6" spans="1:6" x14ac:dyDescent="0.35">
      <c r="A6" s="2">
        <v>9</v>
      </c>
      <c r="B6" s="2" t="s">
        <v>5</v>
      </c>
      <c r="C6" s="1" t="s">
        <v>80</v>
      </c>
      <c r="D6" s="2">
        <v>17.059999999999999</v>
      </c>
      <c r="E6" s="7">
        <f>100/Table17[[#This Row],[PB]]</f>
        <v>5.8616647127784294</v>
      </c>
      <c r="F6" s="8">
        <f>(Table17[[#This Row],[PB]]-$D$2)*Table17[[#This Row],[M/Sec]]</f>
        <v>7.2098475967174602</v>
      </c>
    </row>
    <row r="7" spans="1:6" x14ac:dyDescent="0.35">
      <c r="A7" s="2">
        <v>9</v>
      </c>
      <c r="B7" s="2" t="s">
        <v>4</v>
      </c>
      <c r="C7" s="1" t="s">
        <v>66</v>
      </c>
      <c r="D7" s="2">
        <v>17.59</v>
      </c>
      <c r="E7" s="7">
        <f>100/Table17[[#This Row],[PB]]</f>
        <v>5.6850483229107445</v>
      </c>
      <c r="F7" s="8">
        <f>(Table17[[#This Row],[PB]]-$D$2)*Table17[[#This Row],[M/Sec]]</f>
        <v>10.00568504832291</v>
      </c>
    </row>
    <row r="8" spans="1:6" x14ac:dyDescent="0.35">
      <c r="A8" s="2">
        <v>9</v>
      </c>
      <c r="B8" s="2" t="s">
        <v>4</v>
      </c>
      <c r="C8" s="1" t="s">
        <v>67</v>
      </c>
      <c r="D8" s="2">
        <v>17.68</v>
      </c>
      <c r="E8" s="7">
        <f>100/Table17[[#This Row],[PB]]</f>
        <v>5.6561085972850682</v>
      </c>
      <c r="F8" s="8">
        <f>(Table17[[#This Row],[PB]]-$D$2)*Table17[[#This Row],[M/Sec]]</f>
        <v>10.463800904977374</v>
      </c>
    </row>
    <row r="9" spans="1:6" x14ac:dyDescent="0.35">
      <c r="A9" s="2">
        <v>9</v>
      </c>
      <c r="B9" s="2" t="s">
        <v>4</v>
      </c>
      <c r="C9" s="1" t="s">
        <v>68</v>
      </c>
      <c r="D9" s="2">
        <v>17.78</v>
      </c>
      <c r="E9" s="7">
        <f>100/Table17[[#This Row],[PB]]</f>
        <v>5.6242969628796393</v>
      </c>
      <c r="F9" s="8">
        <f>(Table17[[#This Row],[PB]]-$D$2)*Table17[[#This Row],[M/Sec]]</f>
        <v>10.967379077615302</v>
      </c>
    </row>
    <row r="10" spans="1:6" x14ac:dyDescent="0.35">
      <c r="A10" s="2">
        <v>9</v>
      </c>
      <c r="B10" s="2" t="s">
        <v>5</v>
      </c>
      <c r="C10" s="1" t="s">
        <v>91</v>
      </c>
      <c r="D10" s="2">
        <v>17.82</v>
      </c>
      <c r="E10" s="7">
        <f>100/Table17[[#This Row],[PB]]</f>
        <v>5.6116722783389452</v>
      </c>
      <c r="F10" s="8">
        <f>(Table17[[#This Row],[PB]]-$D$2)*Table17[[#This Row],[M/Sec]]</f>
        <v>11.167227833894502</v>
      </c>
    </row>
    <row r="11" spans="1:6" x14ac:dyDescent="0.35">
      <c r="A11" s="2">
        <v>9</v>
      </c>
      <c r="B11" s="2" t="s">
        <v>5</v>
      </c>
      <c r="C11" s="1" t="s">
        <v>81</v>
      </c>
      <c r="D11" s="2">
        <v>17.84</v>
      </c>
      <c r="E11" s="7">
        <f>100/Table17[[#This Row],[PB]]</f>
        <v>5.6053811659192823</v>
      </c>
      <c r="F11" s="8">
        <f>(Table17[[#This Row],[PB]]-$D$2)*Table17[[#This Row],[M/Sec]]</f>
        <v>11.266816143497756</v>
      </c>
    </row>
    <row r="12" spans="1:6" x14ac:dyDescent="0.35">
      <c r="A12" s="2">
        <v>9</v>
      </c>
      <c r="B12" s="2" t="s">
        <v>4</v>
      </c>
      <c r="C12" s="1" t="s">
        <v>69</v>
      </c>
      <c r="D12" s="2">
        <v>18.059999999999999</v>
      </c>
      <c r="E12" s="7">
        <f>100/Table17[[#This Row],[PB]]</f>
        <v>5.5370985603543748</v>
      </c>
      <c r="F12" s="8">
        <f>(Table17[[#This Row],[PB]]-$D$2)*Table17[[#This Row],[M/Sec]]</f>
        <v>12.347729789590248</v>
      </c>
    </row>
    <row r="13" spans="1:6" x14ac:dyDescent="0.35">
      <c r="A13" s="2">
        <v>9</v>
      </c>
      <c r="B13" s="2" t="s">
        <v>5</v>
      </c>
      <c r="C13" s="1" t="s">
        <v>82</v>
      </c>
      <c r="D13" s="2">
        <v>18.440000000000001</v>
      </c>
      <c r="E13" s="7">
        <f>100/Table17[[#This Row],[PB]]</f>
        <v>5.4229934924078087</v>
      </c>
      <c r="F13" s="8">
        <f>(Table17[[#This Row],[PB]]-$D$2)*Table17[[#This Row],[M/Sec]]</f>
        <v>14.154013015184388</v>
      </c>
    </row>
    <row r="14" spans="1:6" x14ac:dyDescent="0.35">
      <c r="A14" s="2">
        <v>9</v>
      </c>
      <c r="B14" s="2" t="s">
        <v>4</v>
      </c>
      <c r="C14" s="1" t="s">
        <v>70</v>
      </c>
      <c r="D14" s="2">
        <v>18.52</v>
      </c>
      <c r="E14" s="7">
        <f>100/Table17[[#This Row],[PB]]</f>
        <v>5.3995680345572357</v>
      </c>
      <c r="F14" s="8">
        <f>(Table17[[#This Row],[PB]]-$D$2)*Table17[[#This Row],[M/Sec]]</f>
        <v>14.524838012958961</v>
      </c>
    </row>
    <row r="15" spans="1:6" x14ac:dyDescent="0.35">
      <c r="A15" s="2">
        <v>9</v>
      </c>
      <c r="B15" s="2" t="s">
        <v>5</v>
      </c>
      <c r="C15" s="1" t="s">
        <v>83</v>
      </c>
      <c r="D15" s="2">
        <v>18.63</v>
      </c>
      <c r="E15" s="7">
        <f>100/Table17[[#This Row],[PB]]</f>
        <v>5.3676865271068168</v>
      </c>
      <c r="F15" s="8">
        <f>(Table17[[#This Row],[PB]]-$D$2)*Table17[[#This Row],[M/Sec]]</f>
        <v>15.029522275899081</v>
      </c>
    </row>
    <row r="16" spans="1:6" x14ac:dyDescent="0.35">
      <c r="A16" s="2">
        <v>9</v>
      </c>
      <c r="B16" s="2" t="s">
        <v>4</v>
      </c>
      <c r="C16" s="1" t="s">
        <v>71</v>
      </c>
      <c r="D16" s="2">
        <v>18.760000000000002</v>
      </c>
      <c r="E16" s="7">
        <f>100/Table17[[#This Row],[PB]]</f>
        <v>5.3304904051172706</v>
      </c>
      <c r="F16" s="8">
        <f>(Table17[[#This Row],[PB]]-$D$2)*Table17[[#This Row],[M/Sec]]</f>
        <v>15.61833688699361</v>
      </c>
    </row>
    <row r="17" spans="1:6" x14ac:dyDescent="0.35">
      <c r="A17" s="2">
        <v>9</v>
      </c>
      <c r="B17" s="2" t="s">
        <v>4</v>
      </c>
      <c r="C17" s="1" t="s">
        <v>72</v>
      </c>
      <c r="D17" s="2">
        <v>19.05</v>
      </c>
      <c r="E17" s="7">
        <f>100/Table17[[#This Row],[PB]]</f>
        <v>5.2493438320209975</v>
      </c>
      <c r="F17" s="8">
        <f>(Table17[[#This Row],[PB]]-$D$2)*Table17[[#This Row],[M/Sec]]</f>
        <v>16.902887139107616</v>
      </c>
    </row>
    <row r="18" spans="1:6" x14ac:dyDescent="0.35">
      <c r="A18" s="2">
        <v>9</v>
      </c>
      <c r="B18" s="2" t="s">
        <v>4</v>
      </c>
      <c r="C18" s="1" t="s">
        <v>73</v>
      </c>
      <c r="D18" s="2">
        <v>19.34</v>
      </c>
      <c r="E18" s="7">
        <f>100/Table17[[#This Row],[PB]]</f>
        <v>5.1706308169596689</v>
      </c>
      <c r="F18" s="8">
        <f>(Table17[[#This Row],[PB]]-$D$2)*Table17[[#This Row],[M/Sec]]</f>
        <v>18.148914167528435</v>
      </c>
    </row>
    <row r="19" spans="1:6" x14ac:dyDescent="0.35">
      <c r="A19" s="2">
        <v>9</v>
      </c>
      <c r="B19" s="2" t="s">
        <v>5</v>
      </c>
      <c r="C19" s="1" t="s">
        <v>84</v>
      </c>
      <c r="D19" s="2">
        <v>19.43</v>
      </c>
      <c r="E19" s="7">
        <f>100/Table17[[#This Row],[PB]]</f>
        <v>5.1466803911477097</v>
      </c>
      <c r="F19" s="8">
        <f>(Table17[[#This Row],[PB]]-$D$2)*Table17[[#This Row],[M/Sec]]</f>
        <v>18.528049408131753</v>
      </c>
    </row>
    <row r="20" spans="1:6" x14ac:dyDescent="0.35">
      <c r="A20" s="2">
        <v>9</v>
      </c>
      <c r="B20" s="2" t="s">
        <v>4</v>
      </c>
      <c r="C20" s="1" t="s">
        <v>74</v>
      </c>
      <c r="D20" s="2">
        <v>19.63</v>
      </c>
      <c r="E20" s="7">
        <f>100/Table17[[#This Row],[PB]]</f>
        <v>5.0942435048395316</v>
      </c>
      <c r="F20" s="8">
        <f>(Table17[[#This Row],[PB]]-$D$2)*Table17[[#This Row],[M/Sec]]</f>
        <v>19.358125318390215</v>
      </c>
    </row>
    <row r="21" spans="1:6" x14ac:dyDescent="0.35">
      <c r="A21" s="2">
        <v>9</v>
      </c>
      <c r="B21" s="2" t="s">
        <v>4</v>
      </c>
      <c r="C21" s="1" t="s">
        <v>75</v>
      </c>
      <c r="D21" s="2">
        <v>20.079999999999998</v>
      </c>
      <c r="E21" s="7">
        <f>100/Table17[[#This Row],[PB]]</f>
        <v>4.9800796812749004</v>
      </c>
      <c r="F21" s="8">
        <f>(Table17[[#This Row],[PB]]-$D$2)*Table17[[#This Row],[M/Sec]]</f>
        <v>21.165338645418316</v>
      </c>
    </row>
    <row r="22" spans="1:6" x14ac:dyDescent="0.35">
      <c r="A22" s="2">
        <v>9</v>
      </c>
      <c r="B22" s="2" t="s">
        <v>5</v>
      </c>
      <c r="C22" s="1" t="s">
        <v>85</v>
      </c>
      <c r="D22" s="2">
        <v>20.61</v>
      </c>
      <c r="E22" s="7">
        <f>100/Table17[[#This Row],[PB]]</f>
        <v>4.8520135856380397</v>
      </c>
      <c r="F22" s="8">
        <f>(Table17[[#This Row],[PB]]-$D$2)*Table17[[#This Row],[M/Sec]]</f>
        <v>23.192624939349827</v>
      </c>
    </row>
    <row r="23" spans="1:6" x14ac:dyDescent="0.35">
      <c r="A23" s="2">
        <v>9</v>
      </c>
      <c r="B23" s="2" t="s">
        <v>5</v>
      </c>
      <c r="C23" s="1" t="s">
        <v>86</v>
      </c>
      <c r="D23" s="2">
        <v>20.86</v>
      </c>
      <c r="E23" s="7">
        <f>100/Table17[[#This Row],[PB]]</f>
        <v>4.7938638542665393</v>
      </c>
      <c r="F23" s="8">
        <f>(Table17[[#This Row],[PB]]-$D$2)*Table17[[#This Row],[M/Sec]]</f>
        <v>24.11313518696069</v>
      </c>
    </row>
    <row r="24" spans="1:6" x14ac:dyDescent="0.35">
      <c r="A24" s="2">
        <v>9</v>
      </c>
      <c r="B24" s="2" t="s">
        <v>4</v>
      </c>
      <c r="C24" s="1" t="s">
        <v>76</v>
      </c>
      <c r="D24" s="2">
        <v>20.88</v>
      </c>
      <c r="E24" s="7">
        <f>100/Table17[[#This Row],[PB]]</f>
        <v>4.7892720306513414</v>
      </c>
      <c r="F24" s="8">
        <f>(Table17[[#This Row],[PB]]-$D$2)*Table17[[#This Row],[M/Sec]]</f>
        <v>24.185823754789268</v>
      </c>
    </row>
    <row r="25" spans="1:6" x14ac:dyDescent="0.35">
      <c r="A25" s="2">
        <v>9</v>
      </c>
      <c r="B25" s="2" t="s">
        <v>5</v>
      </c>
      <c r="C25" s="1" t="s">
        <v>87</v>
      </c>
      <c r="D25" s="2">
        <v>21.03</v>
      </c>
      <c r="E25" s="7">
        <f>100/Table17[[#This Row],[PB]]</f>
        <v>4.7551117451260101</v>
      </c>
      <c r="F25" s="8">
        <f>(Table17[[#This Row],[PB]]-$D$2)*Table17[[#This Row],[M/Sec]]</f>
        <v>24.726581074655257</v>
      </c>
    </row>
    <row r="26" spans="1:6" x14ac:dyDescent="0.35">
      <c r="A26" s="2">
        <v>9</v>
      </c>
      <c r="B26" s="2" t="s">
        <v>5</v>
      </c>
      <c r="C26" s="1" t="s">
        <v>88</v>
      </c>
      <c r="D26" s="2">
        <v>21.16</v>
      </c>
      <c r="E26" s="7">
        <f>100/Table17[[#This Row],[PB]]</f>
        <v>4.7258979206049148</v>
      </c>
      <c r="F26" s="8">
        <f>(Table17[[#This Row],[PB]]-$D$2)*Table17[[#This Row],[M/Sec]]</f>
        <v>25.189035916824196</v>
      </c>
    </row>
    <row r="27" spans="1:6" x14ac:dyDescent="0.35">
      <c r="A27" s="2">
        <v>9</v>
      </c>
      <c r="B27" s="2" t="s">
        <v>5</v>
      </c>
      <c r="C27" s="1" t="s">
        <v>89</v>
      </c>
      <c r="D27" s="2">
        <v>21.33</v>
      </c>
      <c r="E27" s="7">
        <f>100/Table17[[#This Row],[PB]]</f>
        <v>4.6882325363338024</v>
      </c>
      <c r="F27" s="8">
        <f>(Table17[[#This Row],[PB]]-$D$2)*Table17[[#This Row],[M/Sec]]</f>
        <v>25.785278949835906</v>
      </c>
    </row>
    <row r="28" spans="1:6" x14ac:dyDescent="0.35">
      <c r="A28" s="2">
        <v>9</v>
      </c>
      <c r="B28" s="2" t="s">
        <v>4</v>
      </c>
      <c r="C28" s="1" t="s">
        <v>77</v>
      </c>
      <c r="D28" s="2">
        <v>21.38</v>
      </c>
      <c r="E28" s="7">
        <f>100/Table17[[#This Row],[PB]]</f>
        <v>4.677268475210477</v>
      </c>
      <c r="F28" s="8">
        <f>(Table17[[#This Row],[PB]]-$D$2)*Table17[[#This Row],[M/Sec]]</f>
        <v>25.958840037418142</v>
      </c>
    </row>
    <row r="29" spans="1:6" x14ac:dyDescent="0.35">
      <c r="A29" s="2">
        <v>9</v>
      </c>
      <c r="B29" s="2" t="s">
        <v>4</v>
      </c>
      <c r="C29" s="1" t="s">
        <v>78</v>
      </c>
      <c r="D29" s="2">
        <v>21.72</v>
      </c>
      <c r="E29" s="7">
        <f>100/Table17[[#This Row],[PB]]</f>
        <v>4.6040515653775325</v>
      </c>
      <c r="F29" s="8">
        <f>(Table17[[#This Row],[PB]]-$D$2)*Table17[[#This Row],[M/Sec]]</f>
        <v>27.117863720073661</v>
      </c>
    </row>
    <row r="30" spans="1:6" x14ac:dyDescent="0.35">
      <c r="A30" s="2">
        <v>9</v>
      </c>
      <c r="B30" s="2" t="s">
        <v>4</v>
      </c>
      <c r="C30" s="1" t="s">
        <v>79</v>
      </c>
      <c r="D30" s="2">
        <v>22.28</v>
      </c>
      <c r="E30" s="7">
        <f>100/Table17[[#This Row],[PB]]</f>
        <v>4.4883303411131061</v>
      </c>
      <c r="F30" s="8">
        <f>(Table17[[#This Row],[PB]]-$D$2)*Table17[[#This Row],[M/Sec]]</f>
        <v>28.94973070017954</v>
      </c>
    </row>
    <row r="31" spans="1:6" x14ac:dyDescent="0.35">
      <c r="A31" s="2">
        <v>9</v>
      </c>
      <c r="B31" s="2" t="s">
        <v>5</v>
      </c>
      <c r="C31" s="1" t="s">
        <v>90</v>
      </c>
      <c r="D31" s="2">
        <v>24.16</v>
      </c>
      <c r="E31" s="7">
        <f>100/Table17[[#This Row],[PB]]</f>
        <v>4.1390728476821188</v>
      </c>
      <c r="F31" s="8">
        <f>(Table17[[#This Row],[PB]]-$D$2)*Table17[[#This Row],[M/Sec]]</f>
        <v>34.478476821192046</v>
      </c>
    </row>
  </sheetData>
  <pageMargins left="0.7" right="0.7" top="0.75" bottom="0.75" header="0.3" footer="0.3"/>
  <pageSetup paperSize="9" fitToWidth="0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  <pageSetUpPr fitToPage="1"/>
  </sheetPr>
  <dimension ref="A1:F24"/>
  <sheetViews>
    <sheetView workbookViewId="0">
      <selection activeCell="D1" sqref="D1:D1048576"/>
    </sheetView>
  </sheetViews>
  <sheetFormatPr defaultColWidth="9.109375" defaultRowHeight="18" x14ac:dyDescent="0.35"/>
  <cols>
    <col min="1" max="1" width="10.21875" style="2" bestFit="1" customWidth="1"/>
    <col min="2" max="2" width="14.109375" style="2" bestFit="1" customWidth="1"/>
    <col min="3" max="3" width="29" style="1" bestFit="1" customWidth="1"/>
    <col min="4" max="4" width="9" style="2" bestFit="1" customWidth="1"/>
    <col min="5" max="5" width="13.109375" style="2" bestFit="1" customWidth="1"/>
    <col min="6" max="6" width="16.21875" style="2" bestFit="1" customWidth="1"/>
    <col min="7" max="7" width="9.109375" style="1"/>
    <col min="8" max="8" width="7.6640625" style="1" bestFit="1" customWidth="1"/>
    <col min="9" max="16384" width="9.109375" style="1"/>
  </cols>
  <sheetData>
    <row r="1" spans="1:6" x14ac:dyDescent="0.35">
      <c r="A1" s="2" t="s">
        <v>0</v>
      </c>
      <c r="B1" s="2" t="s">
        <v>1</v>
      </c>
      <c r="C1" s="1" t="s">
        <v>3</v>
      </c>
      <c r="D1" s="2" t="s">
        <v>2</v>
      </c>
      <c r="E1" s="2" t="s">
        <v>6</v>
      </c>
      <c r="F1" s="2" t="s">
        <v>7</v>
      </c>
    </row>
    <row r="2" spans="1:6" x14ac:dyDescent="0.35">
      <c r="A2" s="2">
        <v>8</v>
      </c>
      <c r="B2" s="2" t="s">
        <v>4</v>
      </c>
      <c r="C2" s="1" t="s">
        <v>39</v>
      </c>
      <c r="D2" s="2">
        <v>15.59</v>
      </c>
      <c r="E2" s="9">
        <f>100/Table16[[#This Row],[PB]]</f>
        <v>6.4143681847338039</v>
      </c>
      <c r="F2" s="10">
        <f>(Table16[[#This Row],[PB]]-$D$2)*Table16[[#This Row],[M/Sec]]</f>
        <v>0</v>
      </c>
    </row>
    <row r="3" spans="1:6" x14ac:dyDescent="0.35">
      <c r="A3" s="2">
        <v>8</v>
      </c>
      <c r="B3" s="2" t="s">
        <v>5</v>
      </c>
      <c r="C3" s="1" t="s">
        <v>52</v>
      </c>
      <c r="D3" s="2">
        <v>16.45</v>
      </c>
      <c r="E3" s="9">
        <f>100/Table16[[#This Row],[PB]]</f>
        <v>6.0790273556231007</v>
      </c>
      <c r="F3" s="10">
        <f>(Table16[[#This Row],[PB]]-$D$2)*Table16[[#This Row],[M/Sec]]</f>
        <v>5.2279635258358628</v>
      </c>
    </row>
    <row r="4" spans="1:6" x14ac:dyDescent="0.35">
      <c r="A4" s="2">
        <v>8</v>
      </c>
      <c r="B4" s="2" t="s">
        <v>4</v>
      </c>
      <c r="C4" s="1" t="s">
        <v>40</v>
      </c>
      <c r="D4" s="2">
        <v>16.809999999999999</v>
      </c>
      <c r="E4" s="9">
        <f>100/Table16[[#This Row],[PB]]</f>
        <v>5.9488399762046402</v>
      </c>
      <c r="F4" s="10">
        <f>(Table16[[#This Row],[PB]]-$D$2)*Table16[[#This Row],[M/Sec]]</f>
        <v>7.2575847709696539</v>
      </c>
    </row>
    <row r="5" spans="1:6" x14ac:dyDescent="0.35">
      <c r="A5" s="2">
        <v>8</v>
      </c>
      <c r="B5" s="2" t="s">
        <v>4</v>
      </c>
      <c r="C5" s="1" t="s">
        <v>41</v>
      </c>
      <c r="D5" s="2">
        <v>17.48</v>
      </c>
      <c r="E5" s="9">
        <f>100/Table16[[#This Row],[PB]]</f>
        <v>5.7208237986270021</v>
      </c>
      <c r="F5" s="10">
        <f>(Table16[[#This Row],[PB]]-$D$2)*Table16[[#This Row],[M/Sec]]</f>
        <v>10.812356979405036</v>
      </c>
    </row>
    <row r="6" spans="1:6" x14ac:dyDescent="0.35">
      <c r="A6" s="2">
        <v>8</v>
      </c>
      <c r="B6" s="2" t="s">
        <v>4</v>
      </c>
      <c r="C6" s="1" t="s">
        <v>42</v>
      </c>
      <c r="D6" s="2">
        <v>18.36</v>
      </c>
      <c r="E6" s="9">
        <f>100/Table16[[#This Row],[PB]]</f>
        <v>5.4466230936819171</v>
      </c>
      <c r="F6" s="10">
        <f>(Table16[[#This Row],[PB]]-$D$2)*Table16[[#This Row],[M/Sec]]</f>
        <v>15.087145969498907</v>
      </c>
    </row>
    <row r="7" spans="1:6" x14ac:dyDescent="0.35">
      <c r="A7" s="2">
        <v>8</v>
      </c>
      <c r="B7" s="2" t="s">
        <v>4</v>
      </c>
      <c r="C7" s="1" t="s">
        <v>43</v>
      </c>
      <c r="D7" s="2">
        <v>18.559999999999999</v>
      </c>
      <c r="E7" s="9">
        <f>100/Table16[[#This Row],[PB]]</f>
        <v>5.3879310344827589</v>
      </c>
      <c r="F7" s="10">
        <f>(Table16[[#This Row],[PB]]-$D$2)*Table16[[#This Row],[M/Sec]]</f>
        <v>16.002155172413786</v>
      </c>
    </row>
    <row r="8" spans="1:6" x14ac:dyDescent="0.35">
      <c r="A8" s="2">
        <v>8</v>
      </c>
      <c r="B8" s="2" t="s">
        <v>5</v>
      </c>
      <c r="C8" s="1" t="s">
        <v>53</v>
      </c>
      <c r="D8" s="2">
        <v>18.88</v>
      </c>
      <c r="E8" s="9">
        <f>100/Table16[[#This Row],[PB]]</f>
        <v>5.296610169491526</v>
      </c>
      <c r="F8" s="10">
        <f>(Table16[[#This Row],[PB]]-$D$2)*Table16[[#This Row],[M/Sec]]</f>
        <v>17.425847457627118</v>
      </c>
    </row>
    <row r="9" spans="1:6" x14ac:dyDescent="0.35">
      <c r="A9" s="2">
        <v>8</v>
      </c>
      <c r="B9" s="2" t="s">
        <v>4</v>
      </c>
      <c r="C9" s="1" t="s">
        <v>44</v>
      </c>
      <c r="D9" s="2">
        <v>19.079999999999998</v>
      </c>
      <c r="E9" s="7">
        <f>100/Table16[[#This Row],[PB]]</f>
        <v>5.2410901467505244</v>
      </c>
      <c r="F9" s="8">
        <f>(Table16[[#This Row],[PB]]-$D$2)*Table16[[#This Row],[M/Sec]]</f>
        <v>18.291404612159322</v>
      </c>
    </row>
    <row r="10" spans="1:6" x14ac:dyDescent="0.35">
      <c r="A10" s="2">
        <v>8</v>
      </c>
      <c r="B10" s="2" t="s">
        <v>5</v>
      </c>
      <c r="C10" s="1" t="s">
        <v>54</v>
      </c>
      <c r="D10" s="2">
        <v>19.34</v>
      </c>
      <c r="E10" s="9">
        <f>100/Table16[[#This Row],[PB]]</f>
        <v>5.1706308169596689</v>
      </c>
      <c r="F10" s="10">
        <f>(Table16[[#This Row],[PB]]-$D$2)*Table16[[#This Row],[M/Sec]]</f>
        <v>19.389865563598757</v>
      </c>
    </row>
    <row r="11" spans="1:6" x14ac:dyDescent="0.35">
      <c r="A11" s="2">
        <v>8</v>
      </c>
      <c r="B11" s="2" t="s">
        <v>4</v>
      </c>
      <c r="C11" s="1" t="s">
        <v>45</v>
      </c>
      <c r="D11" s="2">
        <v>19.5</v>
      </c>
      <c r="E11" s="9">
        <f>100/Table16[[#This Row],[PB]]</f>
        <v>5.1282051282051286</v>
      </c>
      <c r="F11" s="10">
        <f>(Table16[[#This Row],[PB]]-$D$2)*Table16[[#This Row],[M/Sec]]</f>
        <v>20.051282051282055</v>
      </c>
    </row>
    <row r="12" spans="1:6" x14ac:dyDescent="0.35">
      <c r="A12" s="2">
        <v>8</v>
      </c>
      <c r="B12" s="2" t="s">
        <v>4</v>
      </c>
      <c r="C12" s="1" t="s">
        <v>46</v>
      </c>
      <c r="D12" s="2">
        <v>19.59</v>
      </c>
      <c r="E12" s="9">
        <f>100/Table16[[#This Row],[PB]]</f>
        <v>5.1046452271567127</v>
      </c>
      <c r="F12" s="10">
        <f>(Table16[[#This Row],[PB]]-$D$2)*Table16[[#This Row],[M/Sec]]</f>
        <v>20.418580908626851</v>
      </c>
    </row>
    <row r="13" spans="1:6" x14ac:dyDescent="0.35">
      <c r="A13" s="2">
        <v>8</v>
      </c>
      <c r="B13" s="2" t="s">
        <v>5</v>
      </c>
      <c r="C13" s="1" t="s">
        <v>55</v>
      </c>
      <c r="D13" s="2">
        <v>19.71</v>
      </c>
      <c r="E13" s="9">
        <f>100/Table16[[#This Row],[PB]]</f>
        <v>5.0735667174023336</v>
      </c>
      <c r="F13" s="10">
        <f>(Table16[[#This Row],[PB]]-$D$2)*Table16[[#This Row],[M/Sec]]</f>
        <v>20.903094875697619</v>
      </c>
    </row>
    <row r="14" spans="1:6" x14ac:dyDescent="0.35">
      <c r="A14" s="2">
        <v>8</v>
      </c>
      <c r="B14" s="2" t="s">
        <v>4</v>
      </c>
      <c r="C14" s="1" t="s">
        <v>47</v>
      </c>
      <c r="D14" s="2">
        <v>20.03</v>
      </c>
      <c r="E14" s="9">
        <f>100/Table16[[#This Row],[PB]]</f>
        <v>4.9925112331502746</v>
      </c>
      <c r="F14" s="10">
        <f>(Table16[[#This Row],[PB]]-$D$2)*Table16[[#This Row],[M/Sec]]</f>
        <v>22.166749875187225</v>
      </c>
    </row>
    <row r="15" spans="1:6" x14ac:dyDescent="0.35">
      <c r="A15" s="2">
        <v>8</v>
      </c>
      <c r="B15" s="2" t="s">
        <v>4</v>
      </c>
      <c r="C15" s="1" t="s">
        <v>48</v>
      </c>
      <c r="D15" s="2">
        <v>20.23</v>
      </c>
      <c r="E15" s="9">
        <f>100/Table16[[#This Row],[PB]]</f>
        <v>4.9431537320810675</v>
      </c>
      <c r="F15" s="10">
        <f>(Table16[[#This Row],[PB]]-$D$2)*Table16[[#This Row],[M/Sec]]</f>
        <v>22.936233316856157</v>
      </c>
    </row>
    <row r="16" spans="1:6" x14ac:dyDescent="0.35">
      <c r="A16" s="2">
        <v>8</v>
      </c>
      <c r="B16" s="2" t="s">
        <v>5</v>
      </c>
      <c r="C16" s="1" t="s">
        <v>56</v>
      </c>
      <c r="D16" s="2">
        <v>20.32</v>
      </c>
      <c r="E16" s="9">
        <f>100/Table16[[#This Row],[PB]]</f>
        <v>4.9212598425196852</v>
      </c>
      <c r="F16" s="10">
        <f>(Table16[[#This Row],[PB]]-$D$2)*Table16[[#This Row],[M/Sec]]</f>
        <v>23.277559055118115</v>
      </c>
    </row>
    <row r="17" spans="1:6" x14ac:dyDescent="0.35">
      <c r="A17" s="2">
        <v>8</v>
      </c>
      <c r="B17" s="2" t="s">
        <v>4</v>
      </c>
      <c r="C17" s="1" t="s">
        <v>49</v>
      </c>
      <c r="D17" s="2">
        <v>20.5</v>
      </c>
      <c r="E17" s="9">
        <f>100/Table16[[#This Row],[PB]]</f>
        <v>4.8780487804878048</v>
      </c>
      <c r="F17" s="10">
        <f>(Table16[[#This Row],[PB]]-$D$2)*Table16[[#This Row],[M/Sec]]</f>
        <v>23.951219512195124</v>
      </c>
    </row>
    <row r="18" spans="1:6" x14ac:dyDescent="0.35">
      <c r="A18" s="2">
        <v>8</v>
      </c>
      <c r="B18" s="2" t="s">
        <v>5</v>
      </c>
      <c r="C18" s="1" t="s">
        <v>57</v>
      </c>
      <c r="D18" s="2">
        <v>20.56</v>
      </c>
      <c r="E18" s="9">
        <f>100/Table16[[#This Row],[PB]]</f>
        <v>4.8638132295719849</v>
      </c>
      <c r="F18" s="10">
        <f>(Table16[[#This Row],[PB]]-$D$2)*Table16[[#This Row],[M/Sec]]</f>
        <v>24.17315175097276</v>
      </c>
    </row>
    <row r="19" spans="1:6" x14ac:dyDescent="0.35">
      <c r="A19" s="2">
        <v>8</v>
      </c>
      <c r="B19" s="2" t="s">
        <v>5</v>
      </c>
      <c r="C19" s="1" t="s">
        <v>58</v>
      </c>
      <c r="D19" s="2">
        <v>21.32</v>
      </c>
      <c r="E19" s="9">
        <f>100/Table16[[#This Row],[PB]]</f>
        <v>4.6904315196998123</v>
      </c>
      <c r="F19" s="10">
        <f>(Table16[[#This Row],[PB]]-$D$2)*Table16[[#This Row],[M/Sec]]</f>
        <v>26.876172607879926</v>
      </c>
    </row>
    <row r="20" spans="1:6" x14ac:dyDescent="0.35">
      <c r="A20" s="2">
        <v>8</v>
      </c>
      <c r="B20" s="2" t="s">
        <v>4</v>
      </c>
      <c r="C20" s="1" t="s">
        <v>50</v>
      </c>
      <c r="D20" s="2">
        <v>21.38</v>
      </c>
      <c r="E20" s="9">
        <f>100/Table16[[#This Row],[PB]]</f>
        <v>4.677268475210477</v>
      </c>
      <c r="F20" s="10">
        <f>(Table16[[#This Row],[PB]]-$D$2)*Table16[[#This Row],[M/Sec]]</f>
        <v>27.081384471468656</v>
      </c>
    </row>
    <row r="21" spans="1:6" x14ac:dyDescent="0.35">
      <c r="A21" s="2">
        <v>8</v>
      </c>
      <c r="B21" s="2" t="s">
        <v>5</v>
      </c>
      <c r="C21" s="1" t="s">
        <v>59</v>
      </c>
      <c r="D21" s="2">
        <v>23.12</v>
      </c>
      <c r="E21" s="9">
        <f>100/Table16[[#This Row],[PB]]</f>
        <v>4.3252595155709344</v>
      </c>
      <c r="F21" s="10">
        <f>(Table16[[#This Row],[PB]]-$D$2)*Table16[[#This Row],[M/Sec]]</f>
        <v>32.569204152249142</v>
      </c>
    </row>
    <row r="22" spans="1:6" x14ac:dyDescent="0.35">
      <c r="A22" s="2">
        <v>8</v>
      </c>
      <c r="B22" s="2" t="s">
        <v>5</v>
      </c>
      <c r="C22" s="1" t="s">
        <v>60</v>
      </c>
      <c r="D22" s="2">
        <v>23.54</v>
      </c>
      <c r="E22" s="9">
        <f>100/Table16[[#This Row],[PB]]</f>
        <v>4.2480883602378929</v>
      </c>
      <c r="F22" s="10">
        <f>(Table16[[#This Row],[PB]]-$D$2)*Table16[[#This Row],[M/Sec]]</f>
        <v>33.772302463891243</v>
      </c>
    </row>
    <row r="23" spans="1:6" x14ac:dyDescent="0.35">
      <c r="A23" s="2">
        <v>8</v>
      </c>
      <c r="B23" s="2" t="s">
        <v>4</v>
      </c>
      <c r="C23" s="1" t="s">
        <v>51</v>
      </c>
      <c r="D23" s="2">
        <v>23.91</v>
      </c>
      <c r="E23" s="9">
        <f>100/Table16[[#This Row],[PB]]</f>
        <v>4.1823504809703049</v>
      </c>
      <c r="F23" s="10">
        <f>(Table16[[#This Row],[PB]]-$D$2)*Table16[[#This Row],[M/Sec]]</f>
        <v>34.797156001672938</v>
      </c>
    </row>
    <row r="24" spans="1:6" x14ac:dyDescent="0.35">
      <c r="A24" s="2">
        <v>8</v>
      </c>
      <c r="B24" s="2" t="s">
        <v>5</v>
      </c>
      <c r="C24" s="1" t="s">
        <v>61</v>
      </c>
      <c r="D24" s="2">
        <v>28.31</v>
      </c>
      <c r="E24" s="9">
        <f>100/Table16[[#This Row],[PB]]</f>
        <v>3.5323207347227128</v>
      </c>
      <c r="F24" s="10">
        <f>(Table16[[#This Row],[PB]]-$D$2)*Table16[[#This Row],[M/Sec]]</f>
        <v>44.931119745672902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  <pageSetUpPr fitToPage="1"/>
  </sheetPr>
  <dimension ref="A1:G261"/>
  <sheetViews>
    <sheetView workbookViewId="0">
      <selection activeCell="D1" sqref="D1:D1048576"/>
    </sheetView>
  </sheetViews>
  <sheetFormatPr defaultColWidth="10.44140625" defaultRowHeight="18" x14ac:dyDescent="0.35"/>
  <cols>
    <col min="1" max="1" width="10.44140625" style="2" bestFit="1" customWidth="1"/>
    <col min="2" max="2" width="14.6640625" style="2" bestFit="1" customWidth="1"/>
    <col min="3" max="3" width="28.44140625" style="1" bestFit="1" customWidth="1"/>
    <col min="4" max="4" width="9.21875" style="14" bestFit="1" customWidth="1"/>
    <col min="5" max="5" width="13.5546875" style="2" bestFit="1" customWidth="1"/>
    <col min="6" max="6" width="17.109375" style="2" bestFit="1" customWidth="1"/>
    <col min="8" max="16384" width="10.44140625" style="1"/>
  </cols>
  <sheetData>
    <row r="1" spans="1:7" x14ac:dyDescent="0.35">
      <c r="A1" s="2" t="s">
        <v>0</v>
      </c>
      <c r="B1" s="2" t="s">
        <v>1</v>
      </c>
      <c r="C1" s="1" t="s">
        <v>3</v>
      </c>
      <c r="D1" s="2" t="s">
        <v>2</v>
      </c>
      <c r="E1" s="3" t="s">
        <v>6</v>
      </c>
      <c r="F1" s="3" t="s">
        <v>7</v>
      </c>
      <c r="G1" s="1"/>
    </row>
    <row r="2" spans="1:7" x14ac:dyDescent="0.35">
      <c r="A2" s="2">
        <v>7</v>
      </c>
      <c r="B2" s="2" t="s">
        <v>4</v>
      </c>
      <c r="C2" s="1" t="s">
        <v>17</v>
      </c>
      <c r="D2" s="2">
        <v>17.75</v>
      </c>
      <c r="E2" s="12">
        <f>100/Table15[[#This Row],[PB]]</f>
        <v>5.6338028169014081</v>
      </c>
      <c r="F2" s="13">
        <f>(Table15[[#This Row],[PB]]-$D$2)*Table15[[#This Row],[M/Sec]]</f>
        <v>0</v>
      </c>
      <c r="G2" s="1"/>
    </row>
    <row r="3" spans="1:7" x14ac:dyDescent="0.35">
      <c r="A3" s="2">
        <v>7</v>
      </c>
      <c r="B3" s="2" t="s">
        <v>4</v>
      </c>
      <c r="C3" s="1" t="s">
        <v>18</v>
      </c>
      <c r="D3" s="2">
        <v>18.7</v>
      </c>
      <c r="E3" s="12">
        <f>100/Table15[[#This Row],[PB]]</f>
        <v>5.3475935828877006</v>
      </c>
      <c r="F3" s="13">
        <f>(Table15[[#This Row],[PB]]-$D$2)*Table15[[#This Row],[M/Sec]]</f>
        <v>5.0802139037433118</v>
      </c>
      <c r="G3" s="1"/>
    </row>
    <row r="4" spans="1:7" x14ac:dyDescent="0.35">
      <c r="A4" s="2">
        <v>7</v>
      </c>
      <c r="B4" s="2" t="s">
        <v>4</v>
      </c>
      <c r="C4" s="1" t="s">
        <v>19</v>
      </c>
      <c r="D4" s="2">
        <v>18.7</v>
      </c>
      <c r="E4" s="12">
        <f>100/Table15[[#This Row],[PB]]</f>
        <v>5.3475935828877006</v>
      </c>
      <c r="F4" s="13">
        <f>(Table15[[#This Row],[PB]]-$D$2)*Table15[[#This Row],[M/Sec]]</f>
        <v>5.0802139037433118</v>
      </c>
      <c r="G4" s="1"/>
    </row>
    <row r="5" spans="1:7" x14ac:dyDescent="0.35">
      <c r="A5" s="2">
        <v>7</v>
      </c>
      <c r="B5" s="2" t="s">
        <v>4</v>
      </c>
      <c r="C5" s="1" t="s">
        <v>20</v>
      </c>
      <c r="D5" s="2">
        <v>19.02</v>
      </c>
      <c r="E5" s="12">
        <f>100/Table15[[#This Row],[PB]]</f>
        <v>5.2576235541535228</v>
      </c>
      <c r="F5" s="13">
        <f>(Table15[[#This Row],[PB]]-$D$2)*Table15[[#This Row],[M/Sec]]</f>
        <v>6.6771819137749713</v>
      </c>
      <c r="G5" s="1"/>
    </row>
    <row r="6" spans="1:7" x14ac:dyDescent="0.35">
      <c r="A6" s="2">
        <v>7</v>
      </c>
      <c r="B6" s="2" t="s">
        <v>4</v>
      </c>
      <c r="C6" s="1" t="s">
        <v>21</v>
      </c>
      <c r="D6" s="2">
        <v>19.28</v>
      </c>
      <c r="E6" s="12">
        <f>100/Table15[[#This Row],[PB]]</f>
        <v>5.1867219917012441</v>
      </c>
      <c r="F6" s="13">
        <f>(Table15[[#This Row],[PB]]-$D$2)*Table15[[#This Row],[M/Sec]]</f>
        <v>7.9356846473029092</v>
      </c>
      <c r="G6" s="1"/>
    </row>
    <row r="7" spans="1:7" x14ac:dyDescent="0.35">
      <c r="A7" s="2">
        <v>7</v>
      </c>
      <c r="B7" s="2" t="s">
        <v>4</v>
      </c>
      <c r="C7" s="1" t="s">
        <v>22</v>
      </c>
      <c r="D7" s="2">
        <v>19.47</v>
      </c>
      <c r="E7" s="12">
        <f>100/Table15[[#This Row],[PB]]</f>
        <v>5.1361068310220857</v>
      </c>
      <c r="F7" s="13">
        <f>(Table15[[#This Row],[PB]]-$D$2)*Table15[[#This Row],[M/Sec]]</f>
        <v>8.8341037493579808</v>
      </c>
      <c r="G7" s="1"/>
    </row>
    <row r="8" spans="1:7" x14ac:dyDescent="0.35">
      <c r="A8" s="2">
        <v>7</v>
      </c>
      <c r="B8" s="2" t="s">
        <v>5</v>
      </c>
      <c r="C8" s="1" t="s">
        <v>34</v>
      </c>
      <c r="D8" s="2">
        <v>20.48</v>
      </c>
      <c r="E8" s="12">
        <f>100/Table15[[#This Row],[PB]]</f>
        <v>4.8828125</v>
      </c>
      <c r="F8" s="13">
        <f>(Table15[[#This Row],[PB]]-$D$2)*Table15[[#This Row],[M/Sec]]</f>
        <v>13.330078125000002</v>
      </c>
      <c r="G8" s="1"/>
    </row>
    <row r="9" spans="1:7" x14ac:dyDescent="0.35">
      <c r="A9" s="2">
        <v>7</v>
      </c>
      <c r="B9" s="2" t="s">
        <v>4</v>
      </c>
      <c r="C9" s="1" t="s">
        <v>23</v>
      </c>
      <c r="D9" s="2">
        <v>20.99</v>
      </c>
      <c r="E9" s="12">
        <f>100/Table15[[#This Row],[PB]]</f>
        <v>4.7641734159123397</v>
      </c>
      <c r="F9" s="13">
        <f>(Table15[[#This Row],[PB]]-$D$2)*Table15[[#This Row],[M/Sec]]</f>
        <v>15.435921867555972</v>
      </c>
      <c r="G9" s="1"/>
    </row>
    <row r="10" spans="1:7" x14ac:dyDescent="0.35">
      <c r="A10" s="2">
        <v>7</v>
      </c>
      <c r="B10" s="2" t="s">
        <v>4</v>
      </c>
      <c r="C10" s="1" t="s">
        <v>24</v>
      </c>
      <c r="D10" s="2">
        <v>21.21</v>
      </c>
      <c r="E10" s="12">
        <f>100/Table15[[#This Row],[PB]]</f>
        <v>4.7147571900047147</v>
      </c>
      <c r="F10" s="13">
        <f>(Table15[[#This Row],[PB]]-$D$2)*Table15[[#This Row],[M/Sec]]</f>
        <v>16.313059877416318</v>
      </c>
      <c r="G10" s="1"/>
    </row>
    <row r="11" spans="1:7" x14ac:dyDescent="0.35">
      <c r="A11" s="2">
        <v>7</v>
      </c>
      <c r="B11" s="2" t="s">
        <v>4</v>
      </c>
      <c r="C11" s="1" t="s">
        <v>25</v>
      </c>
      <c r="D11" s="2">
        <v>21.21</v>
      </c>
      <c r="E11" s="12">
        <f>100/Table15[[#This Row],[PB]]</f>
        <v>4.7147571900047147</v>
      </c>
      <c r="F11" s="13">
        <f>(Table15[[#This Row],[PB]]-$D$2)*Table15[[#This Row],[M/Sec]]</f>
        <v>16.313059877416318</v>
      </c>
      <c r="G11" s="1"/>
    </row>
    <row r="12" spans="1:7" x14ac:dyDescent="0.35">
      <c r="A12" s="2">
        <v>7</v>
      </c>
      <c r="B12" s="2" t="s">
        <v>4</v>
      </c>
      <c r="C12" s="1" t="s">
        <v>26</v>
      </c>
      <c r="D12" s="2">
        <v>21.34</v>
      </c>
      <c r="E12" s="12">
        <f>100/Table15[[#This Row],[PB]]</f>
        <v>4.6860356138706658</v>
      </c>
      <c r="F12" s="13">
        <f>(Table15[[#This Row],[PB]]-$D$2)*Table15[[#This Row],[M/Sec]]</f>
        <v>16.822867853795689</v>
      </c>
      <c r="G12" s="1"/>
    </row>
    <row r="13" spans="1:7" x14ac:dyDescent="0.35">
      <c r="A13" s="2">
        <v>7</v>
      </c>
      <c r="B13" s="2" t="s">
        <v>5</v>
      </c>
      <c r="C13" s="1" t="s">
        <v>35</v>
      </c>
      <c r="D13" s="2">
        <v>21.4</v>
      </c>
      <c r="E13" s="12">
        <f>100/Table15[[#This Row],[PB]]</f>
        <v>4.6728971962616823</v>
      </c>
      <c r="F13" s="13">
        <f>(Table15[[#This Row],[PB]]-$D$2)*Table15[[#This Row],[M/Sec]]</f>
        <v>17.056074766355135</v>
      </c>
      <c r="G13" s="1"/>
    </row>
    <row r="14" spans="1:7" x14ac:dyDescent="0.35">
      <c r="A14" s="2">
        <v>7</v>
      </c>
      <c r="B14" s="2" t="s">
        <v>4</v>
      </c>
      <c r="C14" s="1" t="s">
        <v>27</v>
      </c>
      <c r="D14" s="2">
        <v>21.43</v>
      </c>
      <c r="E14" s="12">
        <f>100/Table15[[#This Row],[PB]]</f>
        <v>4.6663555762949134</v>
      </c>
      <c r="F14" s="13">
        <f>(Table15[[#This Row],[PB]]-$D$2)*Table15[[#This Row],[M/Sec]]</f>
        <v>17.172188520765278</v>
      </c>
      <c r="G14" s="1"/>
    </row>
    <row r="15" spans="1:7" x14ac:dyDescent="0.35">
      <c r="A15" s="2">
        <v>7</v>
      </c>
      <c r="B15" s="2" t="s">
        <v>4</v>
      </c>
      <c r="C15" s="1" t="s">
        <v>28</v>
      </c>
      <c r="D15" s="2">
        <v>21.84</v>
      </c>
      <c r="E15" s="12">
        <f>100/Table15[[#This Row],[PB]]</f>
        <v>4.5787545787545785</v>
      </c>
      <c r="F15" s="13">
        <f>(Table15[[#This Row],[PB]]-$D$2)*Table15[[#This Row],[M/Sec]]</f>
        <v>18.727106227106226</v>
      </c>
      <c r="G15" s="1"/>
    </row>
    <row r="16" spans="1:7" x14ac:dyDescent="0.35">
      <c r="A16" s="2">
        <v>7</v>
      </c>
      <c r="B16" s="2" t="s">
        <v>4</v>
      </c>
      <c r="C16" s="1" t="s">
        <v>29</v>
      </c>
      <c r="D16" s="2">
        <v>22.43</v>
      </c>
      <c r="E16" s="12">
        <f>100/Table15[[#This Row],[PB]]</f>
        <v>4.4583147570218458</v>
      </c>
      <c r="F16" s="13">
        <f>(Table15[[#This Row],[PB]]-$D$2)*Table15[[#This Row],[M/Sec]]</f>
        <v>20.864913062862236</v>
      </c>
      <c r="G16" s="1"/>
    </row>
    <row r="17" spans="1:7" x14ac:dyDescent="0.35">
      <c r="A17" s="2">
        <v>7</v>
      </c>
      <c r="B17" s="2" t="s">
        <v>4</v>
      </c>
      <c r="C17" s="1" t="s">
        <v>30</v>
      </c>
      <c r="D17" s="2">
        <v>22.56</v>
      </c>
      <c r="E17" s="12">
        <f>100/Table15[[#This Row],[PB]]</f>
        <v>4.4326241134751774</v>
      </c>
      <c r="F17" s="13">
        <f>(Table15[[#This Row],[PB]]-$D$2)*Table15[[#This Row],[M/Sec]]</f>
        <v>21.320921985815598</v>
      </c>
      <c r="G17" s="1"/>
    </row>
    <row r="18" spans="1:7" x14ac:dyDescent="0.35">
      <c r="A18" s="2">
        <v>7</v>
      </c>
      <c r="B18" s="2" t="s">
        <v>5</v>
      </c>
      <c r="C18" s="1" t="s">
        <v>36</v>
      </c>
      <c r="D18" s="2">
        <v>22.72</v>
      </c>
      <c r="E18" s="12">
        <f>100/Table15[[#This Row],[PB]]</f>
        <v>4.4014084507042259</v>
      </c>
      <c r="F18" s="13">
        <f>(Table15[[#This Row],[PB]]-$D$2)*Table15[[#This Row],[M/Sec]]</f>
        <v>21.874999999999996</v>
      </c>
      <c r="G18" s="1"/>
    </row>
    <row r="19" spans="1:7" x14ac:dyDescent="0.35">
      <c r="A19" s="2">
        <v>7</v>
      </c>
      <c r="B19" s="2" t="s">
        <v>5</v>
      </c>
      <c r="C19" s="1" t="s">
        <v>37</v>
      </c>
      <c r="D19" s="2">
        <v>23.78</v>
      </c>
      <c r="E19" s="12">
        <f>100/Table15[[#This Row],[PB]]</f>
        <v>4.2052144659377628</v>
      </c>
      <c r="F19" s="13">
        <f>(Table15[[#This Row],[PB]]-$D$2)*Table15[[#This Row],[M/Sec]]</f>
        <v>25.357443229604716</v>
      </c>
      <c r="G19" s="1"/>
    </row>
    <row r="20" spans="1:7" x14ac:dyDescent="0.35">
      <c r="A20" s="2">
        <v>7</v>
      </c>
      <c r="B20" s="2" t="s">
        <v>4</v>
      </c>
      <c r="C20" s="1" t="s">
        <v>31</v>
      </c>
      <c r="D20" s="2">
        <v>24.08</v>
      </c>
      <c r="E20" s="17">
        <f>100/Table15[[#This Row],[PB]]</f>
        <v>4.1528239202657806</v>
      </c>
      <c r="F20" s="18">
        <f>(Table15[[#This Row],[PB]]-$D$2)*Table15[[#This Row],[M/Sec]]</f>
        <v>26.287375415282384</v>
      </c>
      <c r="G20" s="1"/>
    </row>
    <row r="21" spans="1:7" x14ac:dyDescent="0.35">
      <c r="A21" s="2">
        <v>7</v>
      </c>
      <c r="B21" s="2" t="s">
        <v>5</v>
      </c>
      <c r="C21" s="1" t="s">
        <v>38</v>
      </c>
      <c r="D21" s="2">
        <v>24.52</v>
      </c>
      <c r="E21" s="17">
        <f>100/Table15[[#This Row],[PB]]</f>
        <v>4.0783034257748776</v>
      </c>
      <c r="F21" s="18">
        <f>(Table15[[#This Row],[PB]]-$D$2)*Table15[[#This Row],[M/Sec]]</f>
        <v>27.610114192495921</v>
      </c>
      <c r="G21" s="1"/>
    </row>
    <row r="22" spans="1:7" x14ac:dyDescent="0.35">
      <c r="A22" s="2">
        <v>7</v>
      </c>
      <c r="B22" s="2" t="s">
        <v>4</v>
      </c>
      <c r="C22" s="1" t="s">
        <v>32</v>
      </c>
      <c r="D22" s="2">
        <v>26.83</v>
      </c>
      <c r="E22" s="17">
        <f>100/Table15[[#This Row],[PB]]</f>
        <v>3.7271710771524416</v>
      </c>
      <c r="F22" s="18">
        <f>(Table15[[#This Row],[PB]]-$D$2)*Table15[[#This Row],[M/Sec]]</f>
        <v>33.842713380544161</v>
      </c>
      <c r="G22" s="1"/>
    </row>
    <row r="23" spans="1:7" x14ac:dyDescent="0.35">
      <c r="A23" s="2">
        <v>7</v>
      </c>
      <c r="B23" s="2" t="s">
        <v>4</v>
      </c>
      <c r="C23" s="1" t="s">
        <v>33</v>
      </c>
      <c r="D23" s="2">
        <v>29.34</v>
      </c>
      <c r="E23" s="17">
        <f>100/Table15[[#This Row],[PB]]</f>
        <v>3.4083162917518748</v>
      </c>
      <c r="F23" s="18">
        <f>(Table15[[#This Row],[PB]]-$D$2)*Table15[[#This Row],[M/Sec]]</f>
        <v>39.502385821404225</v>
      </c>
      <c r="G23" s="1"/>
    </row>
    <row r="24" spans="1:7" x14ac:dyDescent="0.35">
      <c r="G24" s="1"/>
    </row>
    <row r="25" spans="1:7" x14ac:dyDescent="0.35">
      <c r="G25" s="1"/>
    </row>
    <row r="26" spans="1:7" x14ac:dyDescent="0.35">
      <c r="G26" s="1"/>
    </row>
    <row r="27" spans="1:7" x14ac:dyDescent="0.35">
      <c r="G27" s="1"/>
    </row>
    <row r="28" spans="1:7" x14ac:dyDescent="0.35">
      <c r="G28" s="1"/>
    </row>
    <row r="29" spans="1:7" x14ac:dyDescent="0.35">
      <c r="G29" s="1"/>
    </row>
    <row r="30" spans="1:7" x14ac:dyDescent="0.35">
      <c r="G30" s="1"/>
    </row>
    <row r="31" spans="1:7" x14ac:dyDescent="0.35">
      <c r="G31" s="1"/>
    </row>
    <row r="32" spans="1:7" x14ac:dyDescent="0.35">
      <c r="G32" s="1"/>
    </row>
    <row r="33" spans="7:7" x14ac:dyDescent="0.35">
      <c r="G33" s="1"/>
    </row>
    <row r="34" spans="7:7" x14ac:dyDescent="0.35">
      <c r="G34" s="1"/>
    </row>
    <row r="35" spans="7:7" x14ac:dyDescent="0.35">
      <c r="G35" s="1"/>
    </row>
    <row r="36" spans="7:7" x14ac:dyDescent="0.35">
      <c r="G36" s="1"/>
    </row>
    <row r="37" spans="7:7" x14ac:dyDescent="0.35">
      <c r="G37" s="1"/>
    </row>
    <row r="38" spans="7:7" x14ac:dyDescent="0.35">
      <c r="G38" s="1"/>
    </row>
    <row r="39" spans="7:7" x14ac:dyDescent="0.35">
      <c r="G39" s="1"/>
    </row>
    <row r="40" spans="7:7" x14ac:dyDescent="0.35">
      <c r="G40" s="1"/>
    </row>
    <row r="41" spans="7:7" x14ac:dyDescent="0.35">
      <c r="G41" s="1"/>
    </row>
    <row r="42" spans="7:7" x14ac:dyDescent="0.35">
      <c r="G42" s="1"/>
    </row>
    <row r="43" spans="7:7" x14ac:dyDescent="0.35">
      <c r="G43" s="1"/>
    </row>
    <row r="44" spans="7:7" x14ac:dyDescent="0.35">
      <c r="G44" s="1"/>
    </row>
    <row r="45" spans="7:7" x14ac:dyDescent="0.35">
      <c r="G45" s="1"/>
    </row>
    <row r="46" spans="7:7" x14ac:dyDescent="0.35">
      <c r="G46" s="1"/>
    </row>
    <row r="47" spans="7:7" x14ac:dyDescent="0.35">
      <c r="G47" s="1"/>
    </row>
    <row r="48" spans="7:7" x14ac:dyDescent="0.35">
      <c r="G48" s="1"/>
    </row>
    <row r="49" spans="7:7" x14ac:dyDescent="0.35">
      <c r="G49" s="1"/>
    </row>
    <row r="50" spans="7:7" x14ac:dyDescent="0.35">
      <c r="G50" s="1"/>
    </row>
    <row r="51" spans="7:7" x14ac:dyDescent="0.35">
      <c r="G51" s="1"/>
    </row>
    <row r="52" spans="7:7" x14ac:dyDescent="0.35">
      <c r="G52" s="1"/>
    </row>
    <row r="53" spans="7:7" x14ac:dyDescent="0.35">
      <c r="G53" s="1"/>
    </row>
    <row r="54" spans="7:7" x14ac:dyDescent="0.35">
      <c r="G54" s="1"/>
    </row>
    <row r="55" spans="7:7" x14ac:dyDescent="0.35">
      <c r="G55" s="1"/>
    </row>
    <row r="56" spans="7:7" x14ac:dyDescent="0.35">
      <c r="G56" s="1"/>
    </row>
    <row r="57" spans="7:7" x14ac:dyDescent="0.35">
      <c r="G57" s="1"/>
    </row>
    <row r="58" spans="7:7" x14ac:dyDescent="0.35">
      <c r="G58" s="1"/>
    </row>
    <row r="59" spans="7:7" x14ac:dyDescent="0.35">
      <c r="G59" s="1"/>
    </row>
    <row r="60" spans="7:7" x14ac:dyDescent="0.35">
      <c r="G60" s="1"/>
    </row>
    <row r="61" spans="7:7" x14ac:dyDescent="0.35">
      <c r="G61" s="1"/>
    </row>
    <row r="62" spans="7:7" x14ac:dyDescent="0.35">
      <c r="G62" s="1"/>
    </row>
    <row r="63" spans="7:7" x14ac:dyDescent="0.35">
      <c r="G63" s="1"/>
    </row>
    <row r="64" spans="7:7" x14ac:dyDescent="0.35">
      <c r="G64" s="1"/>
    </row>
    <row r="65" spans="7:7" x14ac:dyDescent="0.35">
      <c r="G65" s="1"/>
    </row>
    <row r="66" spans="7:7" x14ac:dyDescent="0.35">
      <c r="G66" s="1"/>
    </row>
    <row r="67" spans="7:7" x14ac:dyDescent="0.35">
      <c r="G67" s="1"/>
    </row>
    <row r="68" spans="7:7" x14ac:dyDescent="0.35">
      <c r="G68" s="1"/>
    </row>
    <row r="69" spans="7:7" x14ac:dyDescent="0.35">
      <c r="G69" s="1"/>
    </row>
    <row r="70" spans="7:7" x14ac:dyDescent="0.35">
      <c r="G70" s="1"/>
    </row>
    <row r="71" spans="7:7" x14ac:dyDescent="0.35">
      <c r="G71" s="1"/>
    </row>
    <row r="72" spans="7:7" x14ac:dyDescent="0.35">
      <c r="G72" s="1"/>
    </row>
    <row r="73" spans="7:7" x14ac:dyDescent="0.35">
      <c r="G73" s="1"/>
    </row>
    <row r="74" spans="7:7" x14ac:dyDescent="0.35">
      <c r="G74" s="1"/>
    </row>
    <row r="75" spans="7:7" x14ac:dyDescent="0.35">
      <c r="G75" s="1"/>
    </row>
    <row r="76" spans="7:7" x14ac:dyDescent="0.35">
      <c r="G76" s="1"/>
    </row>
    <row r="77" spans="7:7" x14ac:dyDescent="0.35">
      <c r="G77" s="1"/>
    </row>
    <row r="78" spans="7:7" x14ac:dyDescent="0.35">
      <c r="G78" s="1"/>
    </row>
    <row r="79" spans="7:7" x14ac:dyDescent="0.35">
      <c r="G79" s="1"/>
    </row>
    <row r="80" spans="7:7" x14ac:dyDescent="0.35">
      <c r="G80" s="1"/>
    </row>
    <row r="81" spans="7:7" x14ac:dyDescent="0.35">
      <c r="G81" s="1"/>
    </row>
    <row r="82" spans="7:7" x14ac:dyDescent="0.35">
      <c r="G82" s="1"/>
    </row>
    <row r="83" spans="7:7" x14ac:dyDescent="0.35">
      <c r="G83" s="1"/>
    </row>
    <row r="84" spans="7:7" x14ac:dyDescent="0.35">
      <c r="G84" s="1"/>
    </row>
    <row r="85" spans="7:7" x14ac:dyDescent="0.35">
      <c r="G85" s="1"/>
    </row>
    <row r="86" spans="7:7" x14ac:dyDescent="0.35">
      <c r="G86" s="1"/>
    </row>
    <row r="87" spans="7:7" x14ac:dyDescent="0.35">
      <c r="G87" s="1"/>
    </row>
    <row r="88" spans="7:7" x14ac:dyDescent="0.35">
      <c r="G88" s="1"/>
    </row>
    <row r="89" spans="7:7" x14ac:dyDescent="0.35">
      <c r="G89" s="1"/>
    </row>
    <row r="90" spans="7:7" x14ac:dyDescent="0.35">
      <c r="G90" s="1"/>
    </row>
    <row r="91" spans="7:7" x14ac:dyDescent="0.35">
      <c r="G91" s="1"/>
    </row>
    <row r="92" spans="7:7" x14ac:dyDescent="0.35">
      <c r="G92" s="1"/>
    </row>
    <row r="93" spans="7:7" x14ac:dyDescent="0.35">
      <c r="G93" s="1"/>
    </row>
    <row r="94" spans="7:7" x14ac:dyDescent="0.35">
      <c r="G94" s="1"/>
    </row>
    <row r="95" spans="7:7" x14ac:dyDescent="0.35">
      <c r="G95" s="1"/>
    </row>
    <row r="96" spans="7:7" x14ac:dyDescent="0.35">
      <c r="G96" s="1"/>
    </row>
    <row r="97" spans="7:7" x14ac:dyDescent="0.35">
      <c r="G97" s="1"/>
    </row>
    <row r="98" spans="7:7" x14ac:dyDescent="0.35">
      <c r="G98" s="1"/>
    </row>
    <row r="99" spans="7:7" x14ac:dyDescent="0.35">
      <c r="G99" s="1"/>
    </row>
    <row r="100" spans="7:7" x14ac:dyDescent="0.35">
      <c r="G100" s="1"/>
    </row>
    <row r="101" spans="7:7" x14ac:dyDescent="0.35">
      <c r="G101" s="1"/>
    </row>
    <row r="102" spans="7:7" x14ac:dyDescent="0.35">
      <c r="G102" s="1"/>
    </row>
    <row r="103" spans="7:7" x14ac:dyDescent="0.35">
      <c r="G103" s="1"/>
    </row>
    <row r="104" spans="7:7" x14ac:dyDescent="0.35">
      <c r="G104" s="1"/>
    </row>
    <row r="105" spans="7:7" x14ac:dyDescent="0.35">
      <c r="G105" s="1"/>
    </row>
    <row r="106" spans="7:7" x14ac:dyDescent="0.35">
      <c r="G106" s="1"/>
    </row>
    <row r="107" spans="7:7" x14ac:dyDescent="0.35">
      <c r="G107" s="1"/>
    </row>
    <row r="108" spans="7:7" x14ac:dyDescent="0.35">
      <c r="G108" s="1"/>
    </row>
    <row r="109" spans="7:7" x14ac:dyDescent="0.35">
      <c r="G109" s="1"/>
    </row>
    <row r="110" spans="7:7" x14ac:dyDescent="0.35">
      <c r="G110" s="1"/>
    </row>
    <row r="111" spans="7:7" x14ac:dyDescent="0.35">
      <c r="G111" s="1"/>
    </row>
    <row r="112" spans="7:7" x14ac:dyDescent="0.35">
      <c r="G112" s="1"/>
    </row>
    <row r="113" spans="7:7" x14ac:dyDescent="0.35">
      <c r="G113" s="1"/>
    </row>
    <row r="114" spans="7:7" x14ac:dyDescent="0.35">
      <c r="G114" s="1"/>
    </row>
    <row r="115" spans="7:7" x14ac:dyDescent="0.35">
      <c r="G115" s="1"/>
    </row>
    <row r="116" spans="7:7" x14ac:dyDescent="0.35">
      <c r="G116" s="1"/>
    </row>
    <row r="117" spans="7:7" x14ac:dyDescent="0.35">
      <c r="G117" s="1"/>
    </row>
    <row r="118" spans="7:7" x14ac:dyDescent="0.35">
      <c r="G118" s="1"/>
    </row>
    <row r="119" spans="7:7" x14ac:dyDescent="0.35">
      <c r="G119" s="1"/>
    </row>
    <row r="120" spans="7:7" x14ac:dyDescent="0.35">
      <c r="G120" s="1"/>
    </row>
    <row r="121" spans="7:7" x14ac:dyDescent="0.35">
      <c r="G121" s="1"/>
    </row>
    <row r="122" spans="7:7" x14ac:dyDescent="0.35">
      <c r="G122" s="1"/>
    </row>
    <row r="123" spans="7:7" x14ac:dyDescent="0.35">
      <c r="G123" s="1"/>
    </row>
    <row r="124" spans="7:7" x14ac:dyDescent="0.35">
      <c r="G124" s="1"/>
    </row>
    <row r="125" spans="7:7" x14ac:dyDescent="0.35">
      <c r="G125" s="1"/>
    </row>
    <row r="126" spans="7:7" x14ac:dyDescent="0.35">
      <c r="G126" s="1"/>
    </row>
    <row r="127" spans="7:7" x14ac:dyDescent="0.35">
      <c r="G127" s="1"/>
    </row>
    <row r="128" spans="7:7" x14ac:dyDescent="0.35">
      <c r="G128" s="1"/>
    </row>
    <row r="129" spans="7:7" x14ac:dyDescent="0.35">
      <c r="G129" s="1"/>
    </row>
    <row r="130" spans="7:7" x14ac:dyDescent="0.35">
      <c r="G130" s="1"/>
    </row>
    <row r="131" spans="7:7" x14ac:dyDescent="0.35">
      <c r="G131" s="1"/>
    </row>
    <row r="132" spans="7:7" x14ac:dyDescent="0.35">
      <c r="G132" s="1"/>
    </row>
    <row r="133" spans="7:7" x14ac:dyDescent="0.35">
      <c r="G133" s="1"/>
    </row>
    <row r="134" spans="7:7" x14ac:dyDescent="0.35">
      <c r="G134" s="1"/>
    </row>
    <row r="135" spans="7:7" x14ac:dyDescent="0.35">
      <c r="G135" s="1"/>
    </row>
    <row r="136" spans="7:7" x14ac:dyDescent="0.35">
      <c r="G136" s="1"/>
    </row>
    <row r="137" spans="7:7" x14ac:dyDescent="0.35">
      <c r="G137" s="1"/>
    </row>
    <row r="138" spans="7:7" x14ac:dyDescent="0.35">
      <c r="G138" s="1"/>
    </row>
    <row r="139" spans="7:7" x14ac:dyDescent="0.35">
      <c r="G139" s="1"/>
    </row>
    <row r="140" spans="7:7" x14ac:dyDescent="0.35">
      <c r="G140" s="1"/>
    </row>
    <row r="141" spans="7:7" x14ac:dyDescent="0.35">
      <c r="G141" s="1"/>
    </row>
    <row r="142" spans="7:7" x14ac:dyDescent="0.35">
      <c r="G142" s="1"/>
    </row>
    <row r="143" spans="7:7" x14ac:dyDescent="0.35">
      <c r="G143" s="1"/>
    </row>
    <row r="144" spans="7:7" x14ac:dyDescent="0.35">
      <c r="G144" s="1"/>
    </row>
    <row r="145" spans="7:7" x14ac:dyDescent="0.35">
      <c r="G145" s="1"/>
    </row>
    <row r="146" spans="7:7" x14ac:dyDescent="0.35">
      <c r="G146" s="1"/>
    </row>
    <row r="147" spans="7:7" x14ac:dyDescent="0.35">
      <c r="G147" s="1"/>
    </row>
    <row r="148" spans="7:7" x14ac:dyDescent="0.35">
      <c r="G148" s="1"/>
    </row>
    <row r="149" spans="7:7" x14ac:dyDescent="0.35">
      <c r="G149" s="1"/>
    </row>
    <row r="150" spans="7:7" x14ac:dyDescent="0.35">
      <c r="G150" s="1"/>
    </row>
    <row r="151" spans="7:7" x14ac:dyDescent="0.35">
      <c r="G151" s="1"/>
    </row>
    <row r="152" spans="7:7" x14ac:dyDescent="0.35">
      <c r="G152" s="1"/>
    </row>
    <row r="153" spans="7:7" x14ac:dyDescent="0.35">
      <c r="G153" s="1"/>
    </row>
    <row r="154" spans="7:7" x14ac:dyDescent="0.35">
      <c r="G154" s="1"/>
    </row>
    <row r="155" spans="7:7" x14ac:dyDescent="0.35">
      <c r="G155" s="1"/>
    </row>
    <row r="156" spans="7:7" x14ac:dyDescent="0.35">
      <c r="G156" s="1"/>
    </row>
    <row r="157" spans="7:7" x14ac:dyDescent="0.35">
      <c r="G157" s="1"/>
    </row>
    <row r="158" spans="7:7" x14ac:dyDescent="0.35">
      <c r="G158" s="1"/>
    </row>
    <row r="159" spans="7:7" x14ac:dyDescent="0.35">
      <c r="G159" s="1"/>
    </row>
    <row r="160" spans="7:7" x14ac:dyDescent="0.35">
      <c r="G160" s="1"/>
    </row>
    <row r="161" spans="7:7" x14ac:dyDescent="0.35">
      <c r="G161" s="1"/>
    </row>
    <row r="162" spans="7:7" x14ac:dyDescent="0.35">
      <c r="G162" s="1"/>
    </row>
    <row r="163" spans="7:7" x14ac:dyDescent="0.35">
      <c r="G163" s="1"/>
    </row>
    <row r="164" spans="7:7" x14ac:dyDescent="0.35">
      <c r="G164" s="1"/>
    </row>
    <row r="165" spans="7:7" x14ac:dyDescent="0.35">
      <c r="G165" s="1"/>
    </row>
    <row r="166" spans="7:7" x14ac:dyDescent="0.35">
      <c r="G166" s="1"/>
    </row>
    <row r="167" spans="7:7" x14ac:dyDescent="0.35">
      <c r="G167" s="1"/>
    </row>
    <row r="168" spans="7:7" x14ac:dyDescent="0.35">
      <c r="G168" s="1"/>
    </row>
    <row r="169" spans="7:7" x14ac:dyDescent="0.35">
      <c r="G169" s="1"/>
    </row>
    <row r="170" spans="7:7" x14ac:dyDescent="0.35">
      <c r="G170" s="1"/>
    </row>
    <row r="171" spans="7:7" x14ac:dyDescent="0.35">
      <c r="G171" s="1"/>
    </row>
    <row r="172" spans="7:7" x14ac:dyDescent="0.35">
      <c r="G172" s="1"/>
    </row>
    <row r="173" spans="7:7" x14ac:dyDescent="0.35">
      <c r="G173" s="1"/>
    </row>
    <row r="174" spans="7:7" x14ac:dyDescent="0.35">
      <c r="G174" s="1"/>
    </row>
    <row r="175" spans="7:7" x14ac:dyDescent="0.35">
      <c r="G175" s="1"/>
    </row>
    <row r="176" spans="7:7" x14ac:dyDescent="0.35">
      <c r="G176" s="1"/>
    </row>
    <row r="177" spans="7:7" x14ac:dyDescent="0.35">
      <c r="G177" s="1"/>
    </row>
    <row r="178" spans="7:7" x14ac:dyDescent="0.35">
      <c r="G178" s="1"/>
    </row>
    <row r="179" spans="7:7" x14ac:dyDescent="0.35">
      <c r="G179" s="1"/>
    </row>
    <row r="180" spans="7:7" x14ac:dyDescent="0.35">
      <c r="G180" s="1"/>
    </row>
    <row r="181" spans="7:7" x14ac:dyDescent="0.35">
      <c r="G181" s="1"/>
    </row>
    <row r="182" spans="7:7" x14ac:dyDescent="0.35">
      <c r="G182" s="1"/>
    </row>
    <row r="183" spans="7:7" x14ac:dyDescent="0.35">
      <c r="G183" s="1"/>
    </row>
    <row r="184" spans="7:7" x14ac:dyDescent="0.35">
      <c r="G184" s="1"/>
    </row>
    <row r="185" spans="7:7" x14ac:dyDescent="0.35">
      <c r="G185" s="1"/>
    </row>
    <row r="186" spans="7:7" x14ac:dyDescent="0.35">
      <c r="G186" s="1"/>
    </row>
    <row r="187" spans="7:7" x14ac:dyDescent="0.35">
      <c r="G187" s="1"/>
    </row>
    <row r="188" spans="7:7" x14ac:dyDescent="0.35">
      <c r="G188" s="1"/>
    </row>
    <row r="189" spans="7:7" x14ac:dyDescent="0.35">
      <c r="G189" s="1"/>
    </row>
    <row r="190" spans="7:7" x14ac:dyDescent="0.35">
      <c r="G190" s="1"/>
    </row>
    <row r="191" spans="7:7" x14ac:dyDescent="0.35">
      <c r="G191" s="1"/>
    </row>
    <row r="192" spans="7:7" x14ac:dyDescent="0.35">
      <c r="G192" s="1"/>
    </row>
    <row r="193" spans="7:7" x14ac:dyDescent="0.35">
      <c r="G193" s="1"/>
    </row>
    <row r="194" spans="7:7" x14ac:dyDescent="0.35">
      <c r="G194" s="1"/>
    </row>
    <row r="195" spans="7:7" x14ac:dyDescent="0.35">
      <c r="G195" s="1"/>
    </row>
    <row r="196" spans="7:7" x14ac:dyDescent="0.35">
      <c r="G196" s="1"/>
    </row>
    <row r="197" spans="7:7" x14ac:dyDescent="0.35">
      <c r="G197" s="1"/>
    </row>
    <row r="198" spans="7:7" x14ac:dyDescent="0.35">
      <c r="G198" s="1"/>
    </row>
    <row r="199" spans="7:7" x14ac:dyDescent="0.35">
      <c r="G199" s="1"/>
    </row>
    <row r="200" spans="7:7" x14ac:dyDescent="0.35">
      <c r="G200" s="1"/>
    </row>
    <row r="201" spans="7:7" x14ac:dyDescent="0.35">
      <c r="G201" s="1"/>
    </row>
    <row r="202" spans="7:7" x14ac:dyDescent="0.35">
      <c r="G202" s="1"/>
    </row>
    <row r="203" spans="7:7" x14ac:dyDescent="0.35">
      <c r="G203" s="1"/>
    </row>
    <row r="204" spans="7:7" x14ac:dyDescent="0.35">
      <c r="G204" s="1"/>
    </row>
    <row r="205" spans="7:7" x14ac:dyDescent="0.35">
      <c r="G205" s="1"/>
    </row>
    <row r="206" spans="7:7" x14ac:dyDescent="0.35">
      <c r="G206" s="1"/>
    </row>
    <row r="207" spans="7:7" x14ac:dyDescent="0.35">
      <c r="G207" s="1"/>
    </row>
    <row r="208" spans="7:7" x14ac:dyDescent="0.35">
      <c r="G208" s="1"/>
    </row>
    <row r="209" spans="7:7" x14ac:dyDescent="0.35">
      <c r="G209" s="1"/>
    </row>
    <row r="210" spans="7:7" x14ac:dyDescent="0.35">
      <c r="G210" s="1"/>
    </row>
    <row r="211" spans="7:7" x14ac:dyDescent="0.35">
      <c r="G211" s="1"/>
    </row>
    <row r="212" spans="7:7" x14ac:dyDescent="0.35">
      <c r="G212" s="1"/>
    </row>
    <row r="213" spans="7:7" x14ac:dyDescent="0.35">
      <c r="G213" s="1"/>
    </row>
    <row r="214" spans="7:7" x14ac:dyDescent="0.35">
      <c r="G214" s="1"/>
    </row>
    <row r="215" spans="7:7" x14ac:dyDescent="0.35">
      <c r="G215" s="1"/>
    </row>
    <row r="216" spans="7:7" x14ac:dyDescent="0.35">
      <c r="G216" s="1"/>
    </row>
    <row r="217" spans="7:7" x14ac:dyDescent="0.35">
      <c r="G217" s="1"/>
    </row>
    <row r="218" spans="7:7" x14ac:dyDescent="0.35">
      <c r="G218" s="1"/>
    </row>
    <row r="219" spans="7:7" x14ac:dyDescent="0.35">
      <c r="G219" s="1"/>
    </row>
    <row r="220" spans="7:7" x14ac:dyDescent="0.35">
      <c r="G220" s="1"/>
    </row>
    <row r="221" spans="7:7" x14ac:dyDescent="0.35">
      <c r="G221" s="1"/>
    </row>
    <row r="222" spans="7:7" x14ac:dyDescent="0.35">
      <c r="G222" s="1"/>
    </row>
    <row r="223" spans="7:7" x14ac:dyDescent="0.35">
      <c r="G223" s="1"/>
    </row>
    <row r="224" spans="7:7" x14ac:dyDescent="0.35">
      <c r="G224" s="1"/>
    </row>
    <row r="225" spans="7:7" x14ac:dyDescent="0.35">
      <c r="G225" s="1"/>
    </row>
    <row r="226" spans="7:7" x14ac:dyDescent="0.35">
      <c r="G226" s="1"/>
    </row>
    <row r="227" spans="7:7" x14ac:dyDescent="0.35">
      <c r="G227" s="1"/>
    </row>
    <row r="228" spans="7:7" x14ac:dyDescent="0.35">
      <c r="G228" s="1"/>
    </row>
    <row r="229" spans="7:7" x14ac:dyDescent="0.35">
      <c r="G229" s="1"/>
    </row>
    <row r="230" spans="7:7" x14ac:dyDescent="0.35">
      <c r="G230" s="1"/>
    </row>
    <row r="231" spans="7:7" x14ac:dyDescent="0.35">
      <c r="G231" s="1"/>
    </row>
    <row r="232" spans="7:7" x14ac:dyDescent="0.35">
      <c r="G232" s="1"/>
    </row>
    <row r="233" spans="7:7" x14ac:dyDescent="0.35">
      <c r="G233" s="1"/>
    </row>
    <row r="234" spans="7:7" x14ac:dyDescent="0.35">
      <c r="G234" s="1"/>
    </row>
    <row r="235" spans="7:7" x14ac:dyDescent="0.35">
      <c r="G235" s="1"/>
    </row>
    <row r="236" spans="7:7" x14ac:dyDescent="0.35">
      <c r="G236" s="1"/>
    </row>
    <row r="237" spans="7:7" x14ac:dyDescent="0.35">
      <c r="G237" s="1"/>
    </row>
    <row r="238" spans="7:7" x14ac:dyDescent="0.35">
      <c r="G238" s="1"/>
    </row>
    <row r="239" spans="7:7" x14ac:dyDescent="0.35">
      <c r="G239" s="1"/>
    </row>
    <row r="240" spans="7:7" x14ac:dyDescent="0.35">
      <c r="G240" s="1"/>
    </row>
    <row r="241" spans="7:7" x14ac:dyDescent="0.35">
      <c r="G241" s="1"/>
    </row>
    <row r="242" spans="7:7" x14ac:dyDescent="0.35">
      <c r="G242" s="1"/>
    </row>
    <row r="243" spans="7:7" x14ac:dyDescent="0.35">
      <c r="G243" s="1"/>
    </row>
    <row r="244" spans="7:7" x14ac:dyDescent="0.35">
      <c r="G244" s="1"/>
    </row>
    <row r="245" spans="7:7" x14ac:dyDescent="0.35">
      <c r="G245" s="1"/>
    </row>
    <row r="246" spans="7:7" x14ac:dyDescent="0.35">
      <c r="G246" s="1"/>
    </row>
    <row r="247" spans="7:7" x14ac:dyDescent="0.35">
      <c r="G247" s="1"/>
    </row>
    <row r="248" spans="7:7" x14ac:dyDescent="0.35">
      <c r="G248" s="1"/>
    </row>
    <row r="249" spans="7:7" x14ac:dyDescent="0.35">
      <c r="G249" s="1"/>
    </row>
    <row r="250" spans="7:7" x14ac:dyDescent="0.35">
      <c r="G250" s="1"/>
    </row>
    <row r="251" spans="7:7" x14ac:dyDescent="0.35">
      <c r="G251" s="1"/>
    </row>
    <row r="252" spans="7:7" x14ac:dyDescent="0.35">
      <c r="G252" s="1"/>
    </row>
    <row r="253" spans="7:7" x14ac:dyDescent="0.35">
      <c r="G253" s="1"/>
    </row>
    <row r="254" spans="7:7" x14ac:dyDescent="0.35">
      <c r="G254" s="1"/>
    </row>
    <row r="255" spans="7:7" x14ac:dyDescent="0.35">
      <c r="G255" s="1"/>
    </row>
    <row r="256" spans="7:7" x14ac:dyDescent="0.35">
      <c r="G256" s="1"/>
    </row>
    <row r="257" spans="7:7" x14ac:dyDescent="0.35">
      <c r="G257" s="1"/>
    </row>
    <row r="258" spans="7:7" x14ac:dyDescent="0.35">
      <c r="G258" s="1"/>
    </row>
    <row r="259" spans="7:7" x14ac:dyDescent="0.35">
      <c r="G259" s="1"/>
    </row>
    <row r="260" spans="7:7" x14ac:dyDescent="0.35">
      <c r="G260" s="1"/>
    </row>
    <row r="261" spans="7:7" x14ac:dyDescent="0.35">
      <c r="G261" s="1"/>
    </row>
  </sheetData>
  <pageMargins left="0.7" right="0.7" top="0.75" bottom="0.75" header="0.3" footer="0.3"/>
  <pageSetup paperSize="9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Seniors-Girls</vt:lpstr>
      <vt:lpstr>Seniors-Boys</vt:lpstr>
      <vt:lpstr>Seniors-All</vt:lpstr>
      <vt:lpstr>12</vt:lpstr>
      <vt:lpstr>11</vt:lpstr>
      <vt:lpstr>10</vt:lpstr>
      <vt:lpstr>9</vt:lpstr>
      <vt:lpstr>8</vt:lpstr>
      <vt:lpstr>7</vt:lpstr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Wain</dc:creator>
  <cp:lastModifiedBy>Sean wain</cp:lastModifiedBy>
  <cp:lastPrinted>2024-12-10T00:01:07Z</cp:lastPrinted>
  <dcterms:created xsi:type="dcterms:W3CDTF">2018-02-27T04:44:22Z</dcterms:created>
  <dcterms:modified xsi:type="dcterms:W3CDTF">2024-12-10T00:01:09Z</dcterms:modified>
</cp:coreProperties>
</file>